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mbrabcn.sharepoint.com/sites/ar_licitacions/Documents compartits/361 2025 Compra Agregada d'Energia/DOCS LICITACIÓ DEFINITIUS/"/>
    </mc:Choice>
  </mc:AlternateContent>
  <xr:revisionPtr revIDLastSave="0" documentId="8_{3D5CB8DA-73C5-45DE-9934-39A6F1E130E8}" xr6:coauthVersionLast="47" xr6:coauthVersionMax="47" xr10:uidLastSave="{00000000-0000-0000-0000-000000000000}"/>
  <bookViews>
    <workbookView xWindow="-120" yWindow="-120" windowWidth="29040" windowHeight="15720" xr2:uid="{B327BB43-D160-4B7A-9430-E92E6F2387CE}"/>
  </bookViews>
  <sheets>
    <sheet name="Exemple" sheetId="37" r:id="rId1"/>
    <sheet name="Simulador 6.1TD" sheetId="28" r:id="rId2"/>
  </sheets>
  <definedNames>
    <definedName name="_xlnm.Print_Area" localSheetId="0">Exemple!#REF!</definedName>
    <definedName name="_xlnm.Print_Area" localSheetId="1">'Simulador 6.1TD'!#REF!</definedName>
    <definedName name="coeficientk2">#REF!</definedName>
    <definedName name="coeficientk4">#REF!</definedName>
    <definedName name="coeficientk5">#REF!</definedName>
    <definedName name="coefk1">#REF!</definedName>
    <definedName name="coefk3">#REF!</definedName>
    <definedName name="K1_">#REF!</definedName>
    <definedName name="L1_AM" localSheetId="0">Exemple!#REF!</definedName>
    <definedName name="L1_AM" localSheetId="1">'Simulador 6.1TD'!#REF!</definedName>
    <definedName name="L1_AM">#REF!</definedName>
    <definedName name="L1_ER" localSheetId="0">Exemple!#REF!</definedName>
    <definedName name="L1_ER" localSheetId="1">'Simulador 6.1TD'!#REF!</definedName>
    <definedName name="L1_ER">#REF!</definedName>
    <definedName name="L1_MilloraPunts" localSheetId="0">Exemple!#REF!</definedName>
    <definedName name="L1_MilloraPunts" localSheetId="1">'Simulador 6.1TD'!#REF!</definedName>
    <definedName name="L1_MilloraPunts">#REF!</definedName>
    <definedName name="L1_MillorsPunts" localSheetId="0">Exemple!#REF!</definedName>
    <definedName name="L1_MillorsPunts" localSheetId="1">'Simulador 6.1TD'!#REF!</definedName>
    <definedName name="L1_MillorsPunts">#REF!</definedName>
    <definedName name="L1_Oferta" localSheetId="0">Exemple!#REF!</definedName>
    <definedName name="L1_Oferta" localSheetId="1">'Simulador 6.1TD'!#REF!</definedName>
    <definedName name="L1_Oferta">#REF!</definedName>
    <definedName name="L1_PreuMinim" localSheetId="0">Exemple!#REF!</definedName>
    <definedName name="L1_PreuMinim" localSheetId="1">'Simulador 6.1TD'!#REF!</definedName>
    <definedName name="L1_PreuMinim">#REF!</definedName>
    <definedName name="L1_PreuSortida" localSheetId="0">Exemple!#REF!</definedName>
    <definedName name="L1_PreuSortida" localSheetId="1">'Simulador 6.1TD'!#REF!</definedName>
    <definedName name="L1_PreuSortida">#REF!</definedName>
    <definedName name="L1_PuntsMaxims" localSheetId="0">Exemple!#REF!</definedName>
    <definedName name="L1_PuntsMaxims" localSheetId="1">'Simulador 6.1TD'!#REF!</definedName>
    <definedName name="L1_PuntsMaxims">#REF!</definedName>
    <definedName name="L1_PuntsOferta" localSheetId="0">Exemple!#REF!</definedName>
    <definedName name="L1_PuntsOferta" localSheetId="1">'Simulador 6.1TD'!#REF!</definedName>
    <definedName name="L1_PuntsOferta">#REF!</definedName>
    <definedName name="L2_AM">#REF!</definedName>
    <definedName name="L2_ER">#REF!</definedName>
    <definedName name="L2_MilloraPunts">#REF!</definedName>
    <definedName name="L2_MillorsPunts">#REF!</definedName>
    <definedName name="L2_Oferta">#REF!</definedName>
    <definedName name="L2_PreuMinim">#REF!</definedName>
    <definedName name="L2_PreuSortida">#REF!</definedName>
    <definedName name="L2_PuntsMaxims">#REF!</definedName>
    <definedName name="L2_PuntsOfer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37" l="1"/>
  <c r="H50" i="37"/>
  <c r="G50" i="37"/>
  <c r="F50" i="37"/>
  <c r="E50" i="37"/>
  <c r="J37" i="37" s="1"/>
  <c r="D50" i="37"/>
  <c r="J39" i="37"/>
  <c r="J38" i="37"/>
  <c r="D18" i="28"/>
  <c r="J46" i="28"/>
  <c r="J39" i="28"/>
  <c r="J38" i="28"/>
  <c r="J37" i="28"/>
  <c r="J36" i="28"/>
  <c r="J35" i="28"/>
  <c r="J34" i="28"/>
  <c r="J33" i="28"/>
  <c r="J32" i="28"/>
  <c r="J50" i="37" l="1"/>
  <c r="J32" i="37"/>
  <c r="J33" i="37"/>
  <c r="J34" i="37"/>
  <c r="J35" i="37"/>
  <c r="J36" i="37"/>
  <c r="D19" i="37" l="1"/>
  <c r="O21" i="37"/>
  <c r="N21" i="37"/>
  <c r="M21" i="37"/>
  <c r="L21" i="37"/>
  <c r="K21" i="37"/>
  <c r="J21" i="37"/>
  <c r="I19" i="37"/>
  <c r="H19" i="37"/>
  <c r="G19" i="37"/>
  <c r="F19" i="37"/>
  <c r="E19" i="37"/>
  <c r="D17" i="37" l="1"/>
  <c r="D21" i="37" s="1"/>
  <c r="G17" i="37"/>
  <c r="G21" i="37" s="1"/>
  <c r="J23" i="37"/>
  <c r="H17" i="37"/>
  <c r="H21" i="37" s="1"/>
  <c r="I17" i="37"/>
  <c r="I21" i="37" s="1"/>
  <c r="E17" i="37"/>
  <c r="E21" i="37" s="1"/>
  <c r="F17" i="37"/>
  <c r="F21" i="37" s="1"/>
  <c r="D23" i="37" l="1"/>
  <c r="D20" i="37" l="1"/>
  <c r="D18" i="37"/>
  <c r="J22" i="37"/>
  <c r="D22" i="37" l="1"/>
  <c r="O22" i="28"/>
  <c r="N22" i="28"/>
  <c r="M22" i="28"/>
  <c r="L22" i="28"/>
  <c r="K22" i="28"/>
  <c r="J22" i="28"/>
  <c r="I20" i="28"/>
  <c r="H20" i="28"/>
  <c r="G20" i="28"/>
  <c r="F20" i="28"/>
  <c r="E20" i="28"/>
  <c r="D20" i="28"/>
  <c r="J24" i="28" l="1"/>
  <c r="J23" i="28" l="1"/>
  <c r="J50" i="28"/>
  <c r="D21" i="28"/>
  <c r="D22" i="28" l="1"/>
  <c r="E18" i="28" l="1"/>
  <c r="E22" i="28" s="1"/>
  <c r="I18" i="28"/>
  <c r="I22" i="28" s="1"/>
  <c r="G18" i="28"/>
  <c r="G22" i="28" s="1"/>
  <c r="F18" i="28"/>
  <c r="F22" i="28" s="1"/>
  <c r="H18" i="28"/>
  <c r="H22" i="28" s="1"/>
  <c r="D24" i="28" l="1"/>
  <c r="D19" i="28"/>
  <c r="D23" i="28" s="1"/>
</calcChain>
</file>

<file path=xl/sharedStrings.xml><?xml version="1.0" encoding="utf-8"?>
<sst xmlns="http://schemas.openxmlformats.org/spreadsheetml/2006/main" count="189" uniqueCount="67">
  <si>
    <t>P1</t>
  </si>
  <si>
    <t>P2</t>
  </si>
  <si>
    <t>P3</t>
  </si>
  <si>
    <t>P4</t>
  </si>
  <si>
    <t>P5</t>
  </si>
  <si>
    <t>P6</t>
  </si>
  <si>
    <t>Total</t>
  </si>
  <si>
    <t>Ap</t>
  </si>
  <si>
    <t>Bp</t>
  </si>
  <si>
    <t>Pag. Capacitat (regulat)</t>
  </si>
  <si>
    <t>Pag. OM i OS (regulat)</t>
  </si>
  <si>
    <t xml:space="preserve">OMIE </t>
  </si>
  <si>
    <t>Restriccions</t>
  </si>
  <si>
    <t>Processos OS</t>
  </si>
  <si>
    <t>Pèrdues</t>
  </si>
  <si>
    <t>Impost municipal</t>
  </si>
  <si>
    <t>Preu_OMIE</t>
  </si>
  <si>
    <t>Preu_OMIP</t>
  </si>
  <si>
    <t>Preu OMIE_període</t>
  </si>
  <si>
    <t>Preu OMIP_període</t>
  </si>
  <si>
    <t>PREU_Ofert</t>
  </si>
  <si>
    <t>Preus en €/MWh</t>
  </si>
  <si>
    <t>Modalitat de preu:</t>
  </si>
  <si>
    <t>Categoria 1- Electricitat Alta Tensió:</t>
  </si>
  <si>
    <t xml:space="preserve">1. Durada 1 any: preu indexat amb possibilitat de tancament (ofertant marge de gestió i coeficients de tancament Ap i Bp) </t>
  </si>
  <si>
    <t xml:space="preserve">2. Durada 2 anys: preu indexat amb possibilitat de tancament (ofertant marge de gestió i coeficients de tancament Ap i Bp) </t>
  </si>
  <si>
    <t xml:space="preserve">3. Durada 3 anys: </t>
  </si>
  <si>
    <t>a. preu fixe (ofertant preus per període, POp)</t>
  </si>
  <si>
    <t xml:space="preserve">b. 50% del volum a preu indexat (ofertant marge de gestió) 50% del volum tancat a preu màxim (ofertant coeficients de tancament Ap i Bp, i ofertant preu de tancament) </t>
  </si>
  <si>
    <t xml:space="preserve">4. Durada 5 anys: </t>
  </si>
  <si>
    <t>5. Durada 10 anys</t>
  </si>
  <si>
    <t>b. 50% del volum a preu indexat (ofertant marge de gestió) 50% del volum tancat a preu màxim (ofertant coeficients de tancament Ap i Bp, i ofertant preu de tancament)</t>
  </si>
  <si>
    <t xml:space="preserve">Definició escenari:
</t>
  </si>
  <si>
    <t>Preu fixe (ofertant preus per període, POp)</t>
  </si>
  <si>
    <t>El 100% del volum es facturarà als preus fixes per període ofertats</t>
  </si>
  <si>
    <t>Dada calculada automàticament</t>
  </si>
  <si>
    <t>% volum amb preu tancat a l'inici de la licitació</t>
  </si>
  <si>
    <t>- Inicialment el 100% del volum serà a preu indexat a OMIE i es facturarà segons el Mg OMIE ofert. Hi ha la possibilitat de fer tancaments durant l'execució del contracte, els % de volum tancats es facturarien aplicant els coeficients Ap i Bp oferts sobre el preu que que s'hagi tancat a les ordres de tancament realitzades.</t>
  </si>
  <si>
    <r>
      <t xml:space="preserve">COTITZACIÓ oferta licitador 
</t>
    </r>
    <r>
      <rPr>
        <b/>
        <sz val="10"/>
        <color theme="4"/>
        <rFont val="Calibri"/>
        <family val="2"/>
        <scheme val="minor"/>
      </rPr>
      <t>(3 decimals)</t>
    </r>
  </si>
  <si>
    <t>CONSUM ANUAL CATEGORIA (kWh)</t>
  </si>
  <si>
    <t>OMIP estimat</t>
  </si>
  <si>
    <t>Preu_període</t>
  </si>
  <si>
    <t xml:space="preserve">Preu indexat amb  tancament (ofertant marge de gestió i coeficients de tancament Ap i Bp) </t>
  </si>
  <si>
    <t>Indexat amb tancaments</t>
  </si>
  <si>
    <t>SIMULADOR CAMBRA 6.1TD</t>
  </si>
  <si>
    <t>Càlculs</t>
  </si>
  <si>
    <t>Oferta</t>
  </si>
  <si>
    <t>Fix</t>
  </si>
  <si>
    <t>COEFICIENTS "Dp" (% DE CONSUM DE CADA PERÍODE )</t>
  </si>
  <si>
    <t>Components preu OMIE</t>
  </si>
  <si>
    <t>Periode</t>
  </si>
  <si>
    <t>kWh</t>
  </si>
  <si>
    <t>% OMIE</t>
  </si>
  <si>
    <t>% OMIP</t>
  </si>
  <si>
    <t>Resultat PREU</t>
  </si>
  <si>
    <t>Resulltat IMPORT</t>
  </si>
  <si>
    <t>Pes OMIE i OMIP per la VALORACIÓ</t>
  </si>
  <si>
    <t>Mg OMIE, €/MWh</t>
  </si>
  <si>
    <t>POp (Preu ofertat per Període)</t>
  </si>
  <si>
    <t>SIMULADOR CAMBRA 6.1TD - Exemple no vàlid per la presentació</t>
  </si>
  <si>
    <t>Dada que el licitador introduirà per fer l'oferta en paper, 3 decimals</t>
  </si>
  <si>
    <t>Dada publicada per la Cambra</t>
  </si>
  <si>
    <r>
      <t xml:space="preserve">OFERTA licitador 
</t>
    </r>
    <r>
      <rPr>
        <b/>
        <sz val="10"/>
        <color theme="4"/>
        <rFont val="Calibri"/>
        <family val="2"/>
        <scheme val="minor"/>
      </rPr>
      <t>(3 decimals)</t>
    </r>
  </si>
  <si>
    <t>Mg_ CE</t>
  </si>
  <si>
    <t>IMPORT_Indesxat_Ofert</t>
  </si>
  <si>
    <t>IMPORT_Indexat Ofert</t>
  </si>
  <si>
    <t>SRAD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</si>
</sst>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0.0"/>
    <numFmt numFmtId="167" formatCode="#,##0.0000"/>
    <numFmt numFmtId="168" formatCode="_-* #,##0.00\ [$€]_-;\-* #,##0.00\ [$€]_-;_-* &quot;-&quot;??\ [$€]_-;_-@_-"/>
    <numFmt numFmtId="169" formatCode="0.0&quot;   &quot;"/>
    <numFmt numFmtId="170" formatCode="0.000&quot;        &quot;"/>
    <numFmt numFmtId="171" formatCode="_-* #,##0\ &quot;Pts&quot;_-;\-* #,##0\ &quot;Pts&quot;_-;_-* &quot;-&quot;\ &quot;Pts&quot;_-;_-@_-"/>
    <numFmt numFmtId="172" formatCode="General_)"/>
    <numFmt numFmtId="173" formatCode="0.0\ &quot;Energie&quot;"/>
    <numFmt numFmtId="174" formatCode="dd/mm/yyyy\ h:mm:ss"/>
    <numFmt numFmtId="175" formatCode="0.0000000"/>
    <numFmt numFmtId="176" formatCode="#,##0\ &quot;DM&quot;;[Red]\-#,##0\ &quot;DM&quot;"/>
    <numFmt numFmtId="177" formatCode="#,##0.00\ &quot;DM&quot;;[Red]\-#,##0.00\ &quot;DM&quot;"/>
    <numFmt numFmtId="178" formatCode="0.0%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Frutiger 55 Light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2"/>
      <name val="Arial MT"/>
    </font>
    <font>
      <u/>
      <sz val="6"/>
      <color indexed="36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name val="Antique Olv (W1)"/>
    </font>
    <font>
      <b/>
      <i/>
      <sz val="12"/>
      <name val="Arial Black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5">
    <xf numFmtId="0" fontId="0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36" borderId="12" applyNumberFormat="0" applyAlignment="0" applyProtection="0"/>
    <xf numFmtId="0" fontId="14" fillId="36" borderId="12" applyNumberFormat="0" applyAlignment="0" applyProtection="0"/>
    <xf numFmtId="0" fontId="14" fillId="36" borderId="12" applyNumberFormat="0" applyAlignment="0" applyProtection="0"/>
    <xf numFmtId="0" fontId="15" fillId="37" borderId="13" applyNumberFormat="0" applyAlignment="0" applyProtection="0"/>
    <xf numFmtId="0" fontId="15" fillId="37" borderId="13" applyNumberFormat="0" applyAlignment="0" applyProtection="0"/>
    <xf numFmtId="0" fontId="15" fillId="37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67" fontId="17" fillId="38" borderId="7" applyNumberFormat="0" applyFont="0" applyFill="0" applyBorder="0" applyAlignment="0" applyProtection="0">
      <alignment horizontal="center" vertical="center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0" fillId="27" borderId="12" applyNumberFormat="0" applyAlignment="0" applyProtection="0"/>
    <xf numFmtId="0" fontId="20" fillId="27" borderId="12" applyNumberFormat="0" applyAlignment="0" applyProtection="0"/>
    <xf numFmtId="0" fontId="20" fillId="27" borderId="12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2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21" fillId="44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21" fillId="44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21" fillId="44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21" fillId="45" borderId="11" applyFill="0" applyBorder="0"/>
    <xf numFmtId="173" fontId="21" fillId="0" borderId="11" applyFill="0" applyBorder="0">
      <protection locked="0"/>
    </xf>
    <xf numFmtId="9" fontId="21" fillId="0" borderId="0" applyFont="0" applyFill="0" applyBorder="0" applyAlignment="0" applyProtection="0"/>
    <xf numFmtId="0" fontId="28" fillId="36" borderId="16" applyNumberFormat="0" applyAlignment="0" applyProtection="0"/>
    <xf numFmtId="0" fontId="28" fillId="36" borderId="16" applyNumberFormat="0" applyAlignment="0" applyProtection="0"/>
    <xf numFmtId="0" fontId="28" fillId="36" borderId="16" applyNumberFormat="0" applyAlignment="0" applyProtection="0"/>
    <xf numFmtId="0" fontId="21" fillId="44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3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" fontId="29" fillId="0" borderId="0"/>
    <xf numFmtId="166" fontId="21" fillId="0" borderId="0"/>
    <xf numFmtId="166" fontId="21" fillId="0" borderId="0"/>
    <xf numFmtId="2" fontId="21" fillId="0" borderId="0"/>
    <xf numFmtId="1" fontId="21" fillId="0" borderId="0"/>
    <xf numFmtId="2" fontId="21" fillId="0" borderId="0"/>
    <xf numFmtId="2" fontId="21" fillId="0" borderId="0"/>
    <xf numFmtId="166" fontId="21" fillId="0" borderId="0"/>
    <xf numFmtId="166" fontId="21" fillId="0" borderId="0"/>
    <xf numFmtId="174" fontId="21" fillId="0" borderId="0"/>
    <xf numFmtId="0" fontId="30" fillId="0" borderId="1" applyNumberFormat="0" applyFont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0" fillId="0" borderId="0" xfId="0" applyAlignment="1">
      <alignment horizontal="left" vertical="center" indent="2"/>
    </xf>
    <xf numFmtId="10" fontId="43" fillId="5" borderId="3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8" fillId="7" borderId="3" xfId="0" applyFont="1" applyFill="1" applyBorder="1" applyAlignment="1">
      <alignment vertical="center"/>
    </xf>
    <xf numFmtId="0" fontId="41" fillId="49" borderId="3" xfId="0" applyFont="1" applyFill="1" applyBorder="1"/>
    <xf numFmtId="0" fontId="41" fillId="51" borderId="3" xfId="0" applyFont="1" applyFill="1" applyBorder="1"/>
    <xf numFmtId="0" fontId="41" fillId="51" borderId="9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1" fillId="49" borderId="21" xfId="0" applyFont="1" applyFill="1" applyBorder="1"/>
    <xf numFmtId="0" fontId="6" fillId="48" borderId="3" xfId="0" applyFont="1" applyFill="1" applyBorder="1" applyAlignment="1">
      <alignment horizontal="left" vertical="top" wrapText="1"/>
    </xf>
    <xf numFmtId="0" fontId="8" fillId="52" borderId="3" xfId="0" applyFont="1" applyFill="1" applyBorder="1" applyAlignment="1">
      <alignment vertical="center"/>
    </xf>
    <xf numFmtId="0" fontId="0" fillId="51" borderId="3" xfId="0" applyFill="1" applyBorder="1"/>
    <xf numFmtId="0" fontId="10" fillId="6" borderId="3" xfId="0" applyFont="1" applyFill="1" applyBorder="1" applyAlignment="1">
      <alignment vertical="center"/>
    </xf>
    <xf numFmtId="0" fontId="44" fillId="0" borderId="0" xfId="0" applyFont="1"/>
    <xf numFmtId="0" fontId="37" fillId="3" borderId="0" xfId="0" applyFont="1" applyFill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10" fontId="3" fillId="4" borderId="3" xfId="1" applyNumberFormat="1" applyFont="1" applyFill="1" applyBorder="1"/>
    <xf numFmtId="0" fontId="3" fillId="3" borderId="0" xfId="0" applyFont="1" applyFill="1" applyAlignment="1">
      <alignment vertical="top"/>
    </xf>
    <xf numFmtId="3" fontId="3" fillId="4" borderId="3" xfId="0" applyNumberFormat="1" applyFont="1" applyFill="1" applyBorder="1"/>
    <xf numFmtId="0" fontId="7" fillId="6" borderId="3" xfId="0" applyFont="1" applyFill="1" applyBorder="1" applyAlignment="1">
      <alignment horizontal="left"/>
    </xf>
    <xf numFmtId="165" fontId="9" fillId="8" borderId="3" xfId="0" applyNumberFormat="1" applyFont="1" applyFill="1" applyBorder="1" applyAlignment="1">
      <alignment horizontal="right" vertical="center"/>
    </xf>
    <xf numFmtId="165" fontId="8" fillId="53" borderId="3" xfId="0" applyNumberFormat="1" applyFont="1" applyFill="1" applyBorder="1" applyAlignment="1">
      <alignment vertical="center"/>
    </xf>
    <xf numFmtId="0" fontId="0" fillId="0" borderId="3" xfId="0" applyBorder="1"/>
    <xf numFmtId="1" fontId="9" fillId="5" borderId="3" xfId="0" applyNumberFormat="1" applyFont="1" applyFill="1" applyBorder="1" applyAlignment="1">
      <alignment horizontal="right" vertical="center"/>
    </xf>
    <xf numFmtId="165" fontId="9" fillId="54" borderId="3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vertical="center"/>
    </xf>
    <xf numFmtId="0" fontId="6" fillId="47" borderId="3" xfId="0" applyFont="1" applyFill="1" applyBorder="1"/>
    <xf numFmtId="0" fontId="41" fillId="0" borderId="8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10" fontId="0" fillId="55" borderId="3" xfId="1" applyNumberFormat="1" applyFont="1" applyFill="1" applyBorder="1" applyAlignment="1">
      <alignment horizontal="right" vertical="center"/>
    </xf>
    <xf numFmtId="0" fontId="8" fillId="7" borderId="0" xfId="0" applyFont="1" applyFill="1" applyAlignment="1">
      <alignment vertical="center"/>
    </xf>
    <xf numFmtId="9" fontId="0" fillId="56" borderId="3" xfId="1" applyFont="1" applyFill="1" applyBorder="1"/>
    <xf numFmtId="0" fontId="41" fillId="3" borderId="3" xfId="0" applyFont="1" applyFill="1" applyBorder="1" applyAlignment="1">
      <alignment horizontal="center" vertical="center"/>
    </xf>
    <xf numFmtId="165" fontId="0" fillId="0" borderId="0" xfId="0" applyNumberFormat="1"/>
    <xf numFmtId="165" fontId="0" fillId="55" borderId="3" xfId="0" applyNumberFormat="1" applyFill="1" applyBorder="1" applyAlignment="1">
      <alignment horizontal="right" vertical="center"/>
    </xf>
    <xf numFmtId="165" fontId="4" fillId="0" borderId="0" xfId="0" applyNumberFormat="1" applyFont="1"/>
    <xf numFmtId="10" fontId="0" fillId="0" borderId="0" xfId="0" applyNumberFormat="1"/>
    <xf numFmtId="178" fontId="3" fillId="4" borderId="3" xfId="1" applyNumberFormat="1" applyFont="1" applyFill="1" applyBorder="1"/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10" fillId="53" borderId="3" xfId="0" applyNumberFormat="1" applyFont="1" applyFill="1" applyBorder="1" applyAlignment="1">
      <alignment horizontal="center" vertical="center"/>
    </xf>
    <xf numFmtId="44" fontId="10" fillId="53" borderId="3" xfId="356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8" borderId="3" xfId="0" applyFont="1" applyFill="1" applyBorder="1" applyAlignment="1">
      <alignment horizontal="left" vertical="top" wrapText="1"/>
    </xf>
    <xf numFmtId="0" fontId="42" fillId="57" borderId="0" xfId="0" applyFont="1" applyFill="1" applyAlignment="1">
      <alignment horizontal="center"/>
    </xf>
    <xf numFmtId="0" fontId="6" fillId="47" borderId="3" xfId="0" applyFont="1" applyFill="1" applyBorder="1" applyAlignment="1">
      <alignment horizontal="left"/>
    </xf>
    <xf numFmtId="9" fontId="6" fillId="48" borderId="4" xfId="0" applyNumberFormat="1" applyFont="1" applyFill="1" applyBorder="1" applyAlignment="1">
      <alignment horizontal="left" vertical="top" wrapText="1"/>
    </xf>
    <xf numFmtId="9" fontId="6" fillId="48" borderId="2" xfId="0" applyNumberFormat="1" applyFont="1" applyFill="1" applyBorder="1" applyAlignment="1">
      <alignment horizontal="left" vertical="top" wrapText="1"/>
    </xf>
    <xf numFmtId="9" fontId="6" fillId="48" borderId="5" xfId="0" applyNumberFormat="1" applyFont="1" applyFill="1" applyBorder="1" applyAlignment="1">
      <alignment horizontal="left" vertical="top" wrapText="1"/>
    </xf>
    <xf numFmtId="0" fontId="6" fillId="48" borderId="3" xfId="0" quotePrefix="1" applyFont="1" applyFill="1" applyBorder="1" applyAlignment="1">
      <alignment horizontal="left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49" borderId="4" xfId="0" applyFont="1" applyFill="1" applyBorder="1" applyAlignment="1">
      <alignment horizontal="center"/>
    </xf>
    <xf numFmtId="0" fontId="41" fillId="49" borderId="2" xfId="0" applyFont="1" applyFill="1" applyBorder="1" applyAlignment="1">
      <alignment horizontal="center"/>
    </xf>
    <xf numFmtId="0" fontId="41" fillId="49" borderId="5" xfId="0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horizontal="center" vertical="center"/>
    </xf>
    <xf numFmtId="0" fontId="42" fillId="50" borderId="0" xfId="0" applyFont="1" applyFill="1" applyAlignment="1">
      <alignment horizontal="center"/>
    </xf>
    <xf numFmtId="0" fontId="8" fillId="7" borderId="3" xfId="0" applyFont="1" applyFill="1" applyBorder="1" applyAlignment="1">
      <alignment horizontal="left" vertical="center"/>
    </xf>
  </cellXfs>
  <cellStyles count="375">
    <cellStyle name="20% - Accent2 3" xfId="2" xr:uid="{00000000-0005-0000-0000-000000000000}"/>
    <cellStyle name="20% - Énfasis1 2" xfId="3" xr:uid="{00000000-0005-0000-0000-000001000000}"/>
    <cellStyle name="20% - Énfasis1 2 2" xfId="4" xr:uid="{00000000-0005-0000-0000-000002000000}"/>
    <cellStyle name="20% - Énfasis1 2 3" xfId="5" xr:uid="{00000000-0005-0000-0000-000003000000}"/>
    <cellStyle name="20% - Énfasis1 3" xfId="6" xr:uid="{00000000-0005-0000-0000-000004000000}"/>
    <cellStyle name="20% - Énfasis1 3 2" xfId="7" xr:uid="{00000000-0005-0000-0000-000005000000}"/>
    <cellStyle name="20% - Énfasis1 3 3" xfId="8" xr:uid="{00000000-0005-0000-0000-000006000000}"/>
    <cellStyle name="20% - Énfasis1 4" xfId="9" xr:uid="{00000000-0005-0000-0000-000007000000}"/>
    <cellStyle name="20% - Énfasis1 4 2" xfId="10" xr:uid="{00000000-0005-0000-0000-000008000000}"/>
    <cellStyle name="20% - Énfasis1 4 3" xfId="11" xr:uid="{00000000-0005-0000-0000-000009000000}"/>
    <cellStyle name="20% - Énfasis1 5" xfId="12" xr:uid="{00000000-0005-0000-0000-00000A000000}"/>
    <cellStyle name="20% - Énfasis1 5 2" xfId="13" xr:uid="{00000000-0005-0000-0000-00000B000000}"/>
    <cellStyle name="20% - Énfasis1 6" xfId="14" xr:uid="{00000000-0005-0000-0000-00000C000000}"/>
    <cellStyle name="20% - Énfasis2 2" xfId="15" xr:uid="{00000000-0005-0000-0000-00000D000000}"/>
    <cellStyle name="20% - Énfasis2 2 2" xfId="16" xr:uid="{00000000-0005-0000-0000-00000E000000}"/>
    <cellStyle name="20% - Énfasis2 2 3" xfId="17" xr:uid="{00000000-0005-0000-0000-00000F000000}"/>
    <cellStyle name="20% - Énfasis2 3" xfId="18" xr:uid="{00000000-0005-0000-0000-000010000000}"/>
    <cellStyle name="20% - Énfasis2 3 2" xfId="19" xr:uid="{00000000-0005-0000-0000-000011000000}"/>
    <cellStyle name="20% - Énfasis2 3 3" xfId="20" xr:uid="{00000000-0005-0000-0000-000012000000}"/>
    <cellStyle name="20% - Énfasis2 4" xfId="21" xr:uid="{00000000-0005-0000-0000-000013000000}"/>
    <cellStyle name="20% - Énfasis2 4 2" xfId="22" xr:uid="{00000000-0005-0000-0000-000014000000}"/>
    <cellStyle name="20% - Énfasis2 4 3" xfId="23" xr:uid="{00000000-0005-0000-0000-000015000000}"/>
    <cellStyle name="20% - Énfasis2 5" xfId="24" xr:uid="{00000000-0005-0000-0000-000016000000}"/>
    <cellStyle name="20% - Énfasis2 5 2" xfId="25" xr:uid="{00000000-0005-0000-0000-000017000000}"/>
    <cellStyle name="20% - Énfasis2 6" xfId="26" xr:uid="{00000000-0005-0000-0000-000018000000}"/>
    <cellStyle name="20% - Énfasis3 2" xfId="27" xr:uid="{00000000-0005-0000-0000-000019000000}"/>
    <cellStyle name="20% - Énfasis3 2 2" xfId="28" xr:uid="{00000000-0005-0000-0000-00001A000000}"/>
    <cellStyle name="20% - Énfasis3 2 3" xfId="29" xr:uid="{00000000-0005-0000-0000-00001B000000}"/>
    <cellStyle name="20% - Énfasis3 3" xfId="30" xr:uid="{00000000-0005-0000-0000-00001C000000}"/>
    <cellStyle name="20% - Énfasis3 3 2" xfId="31" xr:uid="{00000000-0005-0000-0000-00001D000000}"/>
    <cellStyle name="20% - Énfasis3 3 3" xfId="32" xr:uid="{00000000-0005-0000-0000-00001E000000}"/>
    <cellStyle name="20% - Énfasis3 4" xfId="33" xr:uid="{00000000-0005-0000-0000-00001F000000}"/>
    <cellStyle name="20% - Énfasis3 4 2" xfId="34" xr:uid="{00000000-0005-0000-0000-000020000000}"/>
    <cellStyle name="20% - Énfasis3 4 3" xfId="35" xr:uid="{00000000-0005-0000-0000-000021000000}"/>
    <cellStyle name="20% - Énfasis3 5" xfId="36" xr:uid="{00000000-0005-0000-0000-000022000000}"/>
    <cellStyle name="20% - Énfasis3 5 2" xfId="37" xr:uid="{00000000-0005-0000-0000-000023000000}"/>
    <cellStyle name="20% - Énfasis3 6" xfId="38" xr:uid="{00000000-0005-0000-0000-000024000000}"/>
    <cellStyle name="20% - Énfasis4 2" xfId="39" xr:uid="{00000000-0005-0000-0000-000025000000}"/>
    <cellStyle name="20% - Énfasis4 2 2" xfId="40" xr:uid="{00000000-0005-0000-0000-000026000000}"/>
    <cellStyle name="20% - Énfasis4 2 3" xfId="41" xr:uid="{00000000-0005-0000-0000-000027000000}"/>
    <cellStyle name="20% - Énfasis4 3" xfId="42" xr:uid="{00000000-0005-0000-0000-000028000000}"/>
    <cellStyle name="20% - Énfasis4 3 2" xfId="43" xr:uid="{00000000-0005-0000-0000-000029000000}"/>
    <cellStyle name="20% - Énfasis4 3 3" xfId="44" xr:uid="{00000000-0005-0000-0000-00002A000000}"/>
    <cellStyle name="20% - Énfasis4 4" xfId="45" xr:uid="{00000000-0005-0000-0000-00002B000000}"/>
    <cellStyle name="20% - Énfasis4 4 2" xfId="46" xr:uid="{00000000-0005-0000-0000-00002C000000}"/>
    <cellStyle name="20% - Énfasis4 4 3" xfId="47" xr:uid="{00000000-0005-0000-0000-00002D000000}"/>
    <cellStyle name="20% - Énfasis4 5" xfId="48" xr:uid="{00000000-0005-0000-0000-00002E000000}"/>
    <cellStyle name="20% - Énfasis4 5 2" xfId="49" xr:uid="{00000000-0005-0000-0000-00002F000000}"/>
    <cellStyle name="20% - Énfasis4 6" xfId="50" xr:uid="{00000000-0005-0000-0000-000030000000}"/>
    <cellStyle name="20% - Énfasis5 2" xfId="51" xr:uid="{00000000-0005-0000-0000-000031000000}"/>
    <cellStyle name="20% - Énfasis5 2 2" xfId="52" xr:uid="{00000000-0005-0000-0000-000032000000}"/>
    <cellStyle name="20% - Énfasis5 2 3" xfId="53" xr:uid="{00000000-0005-0000-0000-000033000000}"/>
    <cellStyle name="20% - Énfasis5 3" xfId="54" xr:uid="{00000000-0005-0000-0000-000034000000}"/>
    <cellStyle name="20% - Énfasis5 3 2" xfId="55" xr:uid="{00000000-0005-0000-0000-000035000000}"/>
    <cellStyle name="20% - Énfasis5 3 3" xfId="56" xr:uid="{00000000-0005-0000-0000-000036000000}"/>
    <cellStyle name="20% - Énfasis5 4" xfId="57" xr:uid="{00000000-0005-0000-0000-000037000000}"/>
    <cellStyle name="20% - Énfasis5 4 2" xfId="58" xr:uid="{00000000-0005-0000-0000-000038000000}"/>
    <cellStyle name="20% - Énfasis5 4 3" xfId="59" xr:uid="{00000000-0005-0000-0000-000039000000}"/>
    <cellStyle name="20% - Énfasis5 5" xfId="60" xr:uid="{00000000-0005-0000-0000-00003A000000}"/>
    <cellStyle name="20% - Énfasis5 5 2" xfId="61" xr:uid="{00000000-0005-0000-0000-00003B000000}"/>
    <cellStyle name="20% - Énfasis5 6" xfId="62" xr:uid="{00000000-0005-0000-0000-00003C000000}"/>
    <cellStyle name="20% - Énfasis6 2" xfId="63" xr:uid="{00000000-0005-0000-0000-00003D000000}"/>
    <cellStyle name="20% - Énfasis6 2 2" xfId="64" xr:uid="{00000000-0005-0000-0000-00003E000000}"/>
    <cellStyle name="20% - Énfasis6 2 3" xfId="65" xr:uid="{00000000-0005-0000-0000-00003F000000}"/>
    <cellStyle name="20% - Énfasis6 3" xfId="66" xr:uid="{00000000-0005-0000-0000-000040000000}"/>
    <cellStyle name="20% - Énfasis6 3 2" xfId="67" xr:uid="{00000000-0005-0000-0000-000041000000}"/>
    <cellStyle name="20% - Énfasis6 3 3" xfId="68" xr:uid="{00000000-0005-0000-0000-000042000000}"/>
    <cellStyle name="20% - Énfasis6 4" xfId="69" xr:uid="{00000000-0005-0000-0000-000043000000}"/>
    <cellStyle name="20% - Énfasis6 4 2" xfId="70" xr:uid="{00000000-0005-0000-0000-000044000000}"/>
    <cellStyle name="20% - Énfasis6 4 3" xfId="71" xr:uid="{00000000-0005-0000-0000-000045000000}"/>
    <cellStyle name="20% - Énfasis6 5" xfId="72" xr:uid="{00000000-0005-0000-0000-000046000000}"/>
    <cellStyle name="20% - Énfasis6 5 2" xfId="73" xr:uid="{00000000-0005-0000-0000-000047000000}"/>
    <cellStyle name="20% - Énfasis6 6" xfId="74" xr:uid="{00000000-0005-0000-0000-000048000000}"/>
    <cellStyle name="40% - Énfasis1 2" xfId="75" xr:uid="{00000000-0005-0000-0000-000049000000}"/>
    <cellStyle name="40% - Énfasis1 2 2" xfId="76" xr:uid="{00000000-0005-0000-0000-00004A000000}"/>
    <cellStyle name="40% - Énfasis1 2 3" xfId="77" xr:uid="{00000000-0005-0000-0000-00004B000000}"/>
    <cellStyle name="40% - Énfasis1 3" xfId="78" xr:uid="{00000000-0005-0000-0000-00004C000000}"/>
    <cellStyle name="40% - Énfasis1 3 2" xfId="79" xr:uid="{00000000-0005-0000-0000-00004D000000}"/>
    <cellStyle name="40% - Énfasis1 3 3" xfId="80" xr:uid="{00000000-0005-0000-0000-00004E000000}"/>
    <cellStyle name="40% - Énfasis1 4" xfId="81" xr:uid="{00000000-0005-0000-0000-00004F000000}"/>
    <cellStyle name="40% - Énfasis1 4 2" xfId="82" xr:uid="{00000000-0005-0000-0000-000050000000}"/>
    <cellStyle name="40% - Énfasis1 4 3" xfId="83" xr:uid="{00000000-0005-0000-0000-000051000000}"/>
    <cellStyle name="40% - Énfasis1 5" xfId="84" xr:uid="{00000000-0005-0000-0000-000052000000}"/>
    <cellStyle name="40% - Énfasis1 5 2" xfId="85" xr:uid="{00000000-0005-0000-0000-000053000000}"/>
    <cellStyle name="40% - Énfasis1 6" xfId="86" xr:uid="{00000000-0005-0000-0000-000054000000}"/>
    <cellStyle name="40% - Énfasis2 2" xfId="87" xr:uid="{00000000-0005-0000-0000-000055000000}"/>
    <cellStyle name="40% - Énfasis2 2 2" xfId="88" xr:uid="{00000000-0005-0000-0000-000056000000}"/>
    <cellStyle name="40% - Énfasis2 2 3" xfId="89" xr:uid="{00000000-0005-0000-0000-000057000000}"/>
    <cellStyle name="40% - Énfasis2 3" xfId="90" xr:uid="{00000000-0005-0000-0000-000058000000}"/>
    <cellStyle name="40% - Énfasis2 3 2" xfId="91" xr:uid="{00000000-0005-0000-0000-000059000000}"/>
    <cellStyle name="40% - Énfasis2 3 3" xfId="92" xr:uid="{00000000-0005-0000-0000-00005A000000}"/>
    <cellStyle name="40% - Énfasis2 4" xfId="93" xr:uid="{00000000-0005-0000-0000-00005B000000}"/>
    <cellStyle name="40% - Énfasis2 4 2" xfId="94" xr:uid="{00000000-0005-0000-0000-00005C000000}"/>
    <cellStyle name="40% - Énfasis2 4 3" xfId="95" xr:uid="{00000000-0005-0000-0000-00005D000000}"/>
    <cellStyle name="40% - Énfasis2 5" xfId="96" xr:uid="{00000000-0005-0000-0000-00005E000000}"/>
    <cellStyle name="40% - Énfasis2 5 2" xfId="97" xr:uid="{00000000-0005-0000-0000-00005F000000}"/>
    <cellStyle name="40% - Énfasis2 6" xfId="98" xr:uid="{00000000-0005-0000-0000-000060000000}"/>
    <cellStyle name="40% - Énfasis3 2" xfId="99" xr:uid="{00000000-0005-0000-0000-000061000000}"/>
    <cellStyle name="40% - Énfasis3 2 2" xfId="100" xr:uid="{00000000-0005-0000-0000-000062000000}"/>
    <cellStyle name="40% - Énfasis3 2 3" xfId="101" xr:uid="{00000000-0005-0000-0000-000063000000}"/>
    <cellStyle name="40% - Énfasis3 3" xfId="102" xr:uid="{00000000-0005-0000-0000-000064000000}"/>
    <cellStyle name="40% - Énfasis3 3 2" xfId="103" xr:uid="{00000000-0005-0000-0000-000065000000}"/>
    <cellStyle name="40% - Énfasis3 3 3" xfId="104" xr:uid="{00000000-0005-0000-0000-000066000000}"/>
    <cellStyle name="40% - Énfasis3 4" xfId="105" xr:uid="{00000000-0005-0000-0000-000067000000}"/>
    <cellStyle name="40% - Énfasis3 4 2" xfId="106" xr:uid="{00000000-0005-0000-0000-000068000000}"/>
    <cellStyle name="40% - Énfasis3 4 3" xfId="107" xr:uid="{00000000-0005-0000-0000-000069000000}"/>
    <cellStyle name="40% - Énfasis3 5" xfId="108" xr:uid="{00000000-0005-0000-0000-00006A000000}"/>
    <cellStyle name="40% - Énfasis3 5 2" xfId="109" xr:uid="{00000000-0005-0000-0000-00006B000000}"/>
    <cellStyle name="40% - Énfasis3 6" xfId="110" xr:uid="{00000000-0005-0000-0000-00006C000000}"/>
    <cellStyle name="40% - Énfasis4 2" xfId="111" xr:uid="{00000000-0005-0000-0000-00006D000000}"/>
    <cellStyle name="40% - Énfasis4 2 2" xfId="112" xr:uid="{00000000-0005-0000-0000-00006E000000}"/>
    <cellStyle name="40% - Énfasis4 2 3" xfId="113" xr:uid="{00000000-0005-0000-0000-00006F000000}"/>
    <cellStyle name="40% - Énfasis4 3" xfId="114" xr:uid="{00000000-0005-0000-0000-000070000000}"/>
    <cellStyle name="40% - Énfasis4 3 2" xfId="115" xr:uid="{00000000-0005-0000-0000-000071000000}"/>
    <cellStyle name="40% - Énfasis4 3 3" xfId="116" xr:uid="{00000000-0005-0000-0000-000072000000}"/>
    <cellStyle name="40% - Énfasis4 4" xfId="117" xr:uid="{00000000-0005-0000-0000-000073000000}"/>
    <cellStyle name="40% - Énfasis4 4 2" xfId="118" xr:uid="{00000000-0005-0000-0000-000074000000}"/>
    <cellStyle name="40% - Énfasis4 4 3" xfId="119" xr:uid="{00000000-0005-0000-0000-000075000000}"/>
    <cellStyle name="40% - Énfasis4 5" xfId="120" xr:uid="{00000000-0005-0000-0000-000076000000}"/>
    <cellStyle name="40% - Énfasis4 5 2" xfId="121" xr:uid="{00000000-0005-0000-0000-000077000000}"/>
    <cellStyle name="40% - Énfasis4 6" xfId="122" xr:uid="{00000000-0005-0000-0000-000078000000}"/>
    <cellStyle name="40% - Énfasis5 2" xfId="123" xr:uid="{00000000-0005-0000-0000-000079000000}"/>
    <cellStyle name="40% - Énfasis5 2 2" xfId="124" xr:uid="{00000000-0005-0000-0000-00007A000000}"/>
    <cellStyle name="40% - Énfasis5 2 3" xfId="125" xr:uid="{00000000-0005-0000-0000-00007B000000}"/>
    <cellStyle name="40% - Énfasis5 3" xfId="126" xr:uid="{00000000-0005-0000-0000-00007C000000}"/>
    <cellStyle name="40% - Énfasis5 3 2" xfId="127" xr:uid="{00000000-0005-0000-0000-00007D000000}"/>
    <cellStyle name="40% - Énfasis5 3 3" xfId="128" xr:uid="{00000000-0005-0000-0000-00007E000000}"/>
    <cellStyle name="40% - Énfasis5 4" xfId="129" xr:uid="{00000000-0005-0000-0000-00007F000000}"/>
    <cellStyle name="40% - Énfasis5 4 2" xfId="130" xr:uid="{00000000-0005-0000-0000-000080000000}"/>
    <cellStyle name="40% - Énfasis5 4 3" xfId="131" xr:uid="{00000000-0005-0000-0000-000081000000}"/>
    <cellStyle name="40% - Énfasis5 5" xfId="132" xr:uid="{00000000-0005-0000-0000-000082000000}"/>
    <cellStyle name="40% - Énfasis5 5 2" xfId="133" xr:uid="{00000000-0005-0000-0000-000083000000}"/>
    <cellStyle name="40% - Énfasis5 6" xfId="134" xr:uid="{00000000-0005-0000-0000-000084000000}"/>
    <cellStyle name="40% - Énfasis6 2" xfId="135" xr:uid="{00000000-0005-0000-0000-000085000000}"/>
    <cellStyle name="40% - Énfasis6 2 2" xfId="136" xr:uid="{00000000-0005-0000-0000-000086000000}"/>
    <cellStyle name="40% - Énfasis6 2 3" xfId="137" xr:uid="{00000000-0005-0000-0000-000087000000}"/>
    <cellStyle name="40% - Énfasis6 3" xfId="138" xr:uid="{00000000-0005-0000-0000-000088000000}"/>
    <cellStyle name="40% - Énfasis6 3 2" xfId="139" xr:uid="{00000000-0005-0000-0000-000089000000}"/>
    <cellStyle name="40% - Énfasis6 3 3" xfId="140" xr:uid="{00000000-0005-0000-0000-00008A000000}"/>
    <cellStyle name="40% - Énfasis6 4" xfId="141" xr:uid="{00000000-0005-0000-0000-00008B000000}"/>
    <cellStyle name="40% - Énfasis6 4 2" xfId="142" xr:uid="{00000000-0005-0000-0000-00008C000000}"/>
    <cellStyle name="40% - Énfasis6 4 3" xfId="143" xr:uid="{00000000-0005-0000-0000-00008D000000}"/>
    <cellStyle name="40% - Énfasis6 5" xfId="144" xr:uid="{00000000-0005-0000-0000-00008E000000}"/>
    <cellStyle name="40% - Énfasis6 5 2" xfId="145" xr:uid="{00000000-0005-0000-0000-00008F000000}"/>
    <cellStyle name="40% - Énfasis6 6" xfId="146" xr:uid="{00000000-0005-0000-0000-000090000000}"/>
    <cellStyle name="60% - Énfasis1 2" xfId="147" xr:uid="{00000000-0005-0000-0000-000091000000}"/>
    <cellStyle name="60% - Énfasis1 3" xfId="148" xr:uid="{00000000-0005-0000-0000-000092000000}"/>
    <cellStyle name="60% - Énfasis1 4" xfId="149" xr:uid="{00000000-0005-0000-0000-000093000000}"/>
    <cellStyle name="60% - Énfasis2 2" xfId="150" xr:uid="{00000000-0005-0000-0000-000094000000}"/>
    <cellStyle name="60% - Énfasis2 3" xfId="151" xr:uid="{00000000-0005-0000-0000-000095000000}"/>
    <cellStyle name="60% - Énfasis2 4" xfId="152" xr:uid="{00000000-0005-0000-0000-000096000000}"/>
    <cellStyle name="60% - Énfasis3 2" xfId="153" xr:uid="{00000000-0005-0000-0000-000097000000}"/>
    <cellStyle name="60% - Énfasis3 3" xfId="154" xr:uid="{00000000-0005-0000-0000-000098000000}"/>
    <cellStyle name="60% - Énfasis3 4" xfId="155" xr:uid="{00000000-0005-0000-0000-000099000000}"/>
    <cellStyle name="60% - Énfasis4 2" xfId="156" xr:uid="{00000000-0005-0000-0000-00009A000000}"/>
    <cellStyle name="60% - Énfasis4 3" xfId="157" xr:uid="{00000000-0005-0000-0000-00009B000000}"/>
    <cellStyle name="60% - Énfasis4 4" xfId="158" xr:uid="{00000000-0005-0000-0000-00009C000000}"/>
    <cellStyle name="60% - Énfasis5 2" xfId="159" xr:uid="{00000000-0005-0000-0000-00009D000000}"/>
    <cellStyle name="60% - Énfasis5 3" xfId="160" xr:uid="{00000000-0005-0000-0000-00009E000000}"/>
    <cellStyle name="60% - Énfasis5 4" xfId="161" xr:uid="{00000000-0005-0000-0000-00009F000000}"/>
    <cellStyle name="60% - Énfasis6 2" xfId="162" xr:uid="{00000000-0005-0000-0000-0000A0000000}"/>
    <cellStyle name="60% - Énfasis6 3" xfId="163" xr:uid="{00000000-0005-0000-0000-0000A1000000}"/>
    <cellStyle name="60% - Énfasis6 4" xfId="164" xr:uid="{00000000-0005-0000-0000-0000A2000000}"/>
    <cellStyle name="Buena 2" xfId="165" xr:uid="{00000000-0005-0000-0000-0000A3000000}"/>
    <cellStyle name="Buena 3" xfId="166" xr:uid="{00000000-0005-0000-0000-0000A4000000}"/>
    <cellStyle name="Buena 4" xfId="167" xr:uid="{00000000-0005-0000-0000-0000A5000000}"/>
    <cellStyle name="Cálculo 2" xfId="168" xr:uid="{00000000-0005-0000-0000-0000A6000000}"/>
    <cellStyle name="Cálculo 3" xfId="169" xr:uid="{00000000-0005-0000-0000-0000A7000000}"/>
    <cellStyle name="Cálculo 4" xfId="170" xr:uid="{00000000-0005-0000-0000-0000A8000000}"/>
    <cellStyle name="Celda de comprobación 2" xfId="171" xr:uid="{00000000-0005-0000-0000-0000A9000000}"/>
    <cellStyle name="Celda de comprobación 3" xfId="172" xr:uid="{00000000-0005-0000-0000-0000AA000000}"/>
    <cellStyle name="Celda de comprobación 4" xfId="173" xr:uid="{00000000-0005-0000-0000-0000AB000000}"/>
    <cellStyle name="Celda vinculada 2" xfId="174" xr:uid="{00000000-0005-0000-0000-0000AC000000}"/>
    <cellStyle name="Celda vinculada 3" xfId="175" xr:uid="{00000000-0005-0000-0000-0000AD000000}"/>
    <cellStyle name="Celda vinculada 4" xfId="176" xr:uid="{00000000-0005-0000-0000-0000AE000000}"/>
    <cellStyle name="CodeÜbernahme" xfId="177" xr:uid="{00000000-0005-0000-0000-0000AF000000}"/>
    <cellStyle name="Dezimal [0]_2002_06_V2_Rückvpa Juni" xfId="178" xr:uid="{00000000-0005-0000-0000-0000B0000000}"/>
    <cellStyle name="Dezimal_2002_06_V2_Rückvpa Juni" xfId="179" xr:uid="{00000000-0005-0000-0000-0000B1000000}"/>
    <cellStyle name="Encabezado 4 2" xfId="180" xr:uid="{00000000-0005-0000-0000-0000B2000000}"/>
    <cellStyle name="Encabezado 4 3" xfId="181" xr:uid="{00000000-0005-0000-0000-0000B3000000}"/>
    <cellStyle name="Encabezado 4 4" xfId="182" xr:uid="{00000000-0005-0000-0000-0000B4000000}"/>
    <cellStyle name="Énfasis1 2" xfId="183" xr:uid="{00000000-0005-0000-0000-0000B5000000}"/>
    <cellStyle name="Énfasis1 3" xfId="184" xr:uid="{00000000-0005-0000-0000-0000B6000000}"/>
    <cellStyle name="Énfasis1 4" xfId="185" xr:uid="{00000000-0005-0000-0000-0000B7000000}"/>
    <cellStyle name="Énfasis2 2" xfId="186" xr:uid="{00000000-0005-0000-0000-0000B8000000}"/>
    <cellStyle name="Énfasis2 3" xfId="187" xr:uid="{00000000-0005-0000-0000-0000B9000000}"/>
    <cellStyle name="Énfasis2 4" xfId="188" xr:uid="{00000000-0005-0000-0000-0000BA000000}"/>
    <cellStyle name="Énfasis3 2" xfId="189" xr:uid="{00000000-0005-0000-0000-0000BB000000}"/>
    <cellStyle name="Énfasis3 3" xfId="190" xr:uid="{00000000-0005-0000-0000-0000BC000000}"/>
    <cellStyle name="Énfasis3 4" xfId="191" xr:uid="{00000000-0005-0000-0000-0000BD000000}"/>
    <cellStyle name="Énfasis4 2" xfId="192" xr:uid="{00000000-0005-0000-0000-0000BE000000}"/>
    <cellStyle name="Énfasis4 3" xfId="193" xr:uid="{00000000-0005-0000-0000-0000BF000000}"/>
    <cellStyle name="Énfasis4 4" xfId="194" xr:uid="{00000000-0005-0000-0000-0000C0000000}"/>
    <cellStyle name="Énfasis5 2" xfId="195" xr:uid="{00000000-0005-0000-0000-0000C1000000}"/>
    <cellStyle name="Énfasis5 3" xfId="196" xr:uid="{00000000-0005-0000-0000-0000C2000000}"/>
    <cellStyle name="Énfasis5 4" xfId="197" xr:uid="{00000000-0005-0000-0000-0000C3000000}"/>
    <cellStyle name="Énfasis6 2" xfId="198" xr:uid="{00000000-0005-0000-0000-0000C4000000}"/>
    <cellStyle name="Énfasis6 3" xfId="199" xr:uid="{00000000-0005-0000-0000-0000C5000000}"/>
    <cellStyle name="Énfasis6 4" xfId="200" xr:uid="{00000000-0005-0000-0000-0000C6000000}"/>
    <cellStyle name="Entrada 2" xfId="201" xr:uid="{00000000-0005-0000-0000-0000C7000000}"/>
    <cellStyle name="Entrada 3" xfId="202" xr:uid="{00000000-0005-0000-0000-0000C8000000}"/>
    <cellStyle name="Entrada 4" xfId="203" xr:uid="{00000000-0005-0000-0000-0000C9000000}"/>
    <cellStyle name="Euro" xfId="204" xr:uid="{00000000-0005-0000-0000-0000CA000000}"/>
    <cellStyle name="Euro 2" xfId="205" xr:uid="{00000000-0005-0000-0000-0000CB000000}"/>
    <cellStyle name="Euro 2 2" xfId="206" xr:uid="{00000000-0005-0000-0000-0000CC000000}"/>
    <cellStyle name="Euro 2 3" xfId="358" xr:uid="{FD03697F-5B1E-4029-AC0F-8B6CA4749581}"/>
    <cellStyle name="Euro 3" xfId="207" xr:uid="{00000000-0005-0000-0000-0000CD000000}"/>
    <cellStyle name="Euro 3 2" xfId="208" xr:uid="{00000000-0005-0000-0000-0000CE000000}"/>
    <cellStyle name="Euro 3 2 2" xfId="359" xr:uid="{81D2948C-6801-4509-BEF2-973A778D694F}"/>
    <cellStyle name="Euro 4" xfId="357" xr:uid="{22D28C93-0E4F-40C2-B098-ACAE3125B982}"/>
    <cellStyle name="Euro_Plantilla Mercado libre tarifa 3.0A y 3.1A" xfId="209" xr:uid="{00000000-0005-0000-0000-0000CF000000}"/>
    <cellStyle name="Excel Built-in Normal" xfId="210" xr:uid="{00000000-0005-0000-0000-0000D0000000}"/>
    <cellStyle name="Followed Hyperlink" xfId="211" xr:uid="{00000000-0005-0000-0000-0000D1000000}"/>
    <cellStyle name="Hipervínculo 2" xfId="212" xr:uid="{00000000-0005-0000-0000-0000D2000000}"/>
    <cellStyle name="Hipervínculo 2 2" xfId="355" xr:uid="{00000000-0005-0000-0000-0000D3000000}"/>
    <cellStyle name="Hipervínculo 2 3" xfId="354" xr:uid="{00000000-0005-0000-0000-0000D4000000}"/>
    <cellStyle name="Incorrecto 2" xfId="213" xr:uid="{00000000-0005-0000-0000-0000D5000000}"/>
    <cellStyle name="Incorrecto 3" xfId="214" xr:uid="{00000000-0005-0000-0000-0000D6000000}"/>
    <cellStyle name="Incorrecto 4" xfId="215" xr:uid="{00000000-0005-0000-0000-0000D7000000}"/>
    <cellStyle name="Migliaia (0)_BOSS" xfId="216" xr:uid="{00000000-0005-0000-0000-0000D8000000}"/>
    <cellStyle name="Migliaia_BOSS" xfId="217" xr:uid="{00000000-0005-0000-0000-0000D9000000}"/>
    <cellStyle name="Millares 2" xfId="218" xr:uid="{00000000-0005-0000-0000-0000DB000000}"/>
    <cellStyle name="Millares 2 2" xfId="219" xr:uid="{00000000-0005-0000-0000-0000DC000000}"/>
    <cellStyle name="Millares 2 2 2" xfId="220" xr:uid="{00000000-0005-0000-0000-0000DD000000}"/>
    <cellStyle name="Millares 2 3" xfId="221" xr:uid="{00000000-0005-0000-0000-0000DE000000}"/>
    <cellStyle name="Millares 3" xfId="222" xr:uid="{00000000-0005-0000-0000-0000DF000000}"/>
    <cellStyle name="Millares 3 2" xfId="223" xr:uid="{00000000-0005-0000-0000-0000E0000000}"/>
    <cellStyle name="Millares 3 3" xfId="224" xr:uid="{00000000-0005-0000-0000-0000E1000000}"/>
    <cellStyle name="Millares 4" xfId="225" xr:uid="{00000000-0005-0000-0000-0000E2000000}"/>
    <cellStyle name="Millares 5" xfId="226" xr:uid="{00000000-0005-0000-0000-0000E3000000}"/>
    <cellStyle name="Millares 6" xfId="227" xr:uid="{00000000-0005-0000-0000-0000E4000000}"/>
    <cellStyle name="Moneda" xfId="356" builtinId="4"/>
    <cellStyle name="Moneda [0] 2" xfId="228" xr:uid="{00000000-0005-0000-0000-0000E5000000}"/>
    <cellStyle name="Moneda 10" xfId="369" xr:uid="{33F14A62-0980-4AA5-8F41-5B72D73D63DA}"/>
    <cellStyle name="Moneda 11" xfId="370" xr:uid="{57D3276F-7EEE-4143-B61F-CC59DC87CAAE}"/>
    <cellStyle name="Moneda 12" xfId="371" xr:uid="{1C6075CE-DB44-4BAD-8976-60B2D1342549}"/>
    <cellStyle name="Moneda 13" xfId="372" xr:uid="{72996E7F-5FF9-41C7-B7D7-20FCEC7B16E3}"/>
    <cellStyle name="Moneda 14" xfId="373" xr:uid="{3797318D-FD8C-4496-98DB-16E1F64B7426}"/>
    <cellStyle name="Moneda 15" xfId="374" xr:uid="{CA56030F-6E7B-4D1B-B7D4-B12AEF30EBCE}"/>
    <cellStyle name="Moneda 2" xfId="229" xr:uid="{00000000-0005-0000-0000-0000E6000000}"/>
    <cellStyle name="Moneda 2 2" xfId="230" xr:uid="{00000000-0005-0000-0000-0000E7000000}"/>
    <cellStyle name="Moneda 2 2 2" xfId="361" xr:uid="{1170000C-B169-46FE-8CE1-49705D75E1C0}"/>
    <cellStyle name="Moneda 2 3" xfId="360" xr:uid="{41375A13-ED1A-4748-8DB8-DA181FE21E25}"/>
    <cellStyle name="Moneda 3" xfId="231" xr:uid="{00000000-0005-0000-0000-0000E8000000}"/>
    <cellStyle name="Moneda 3 2" xfId="362" xr:uid="{32EED9B8-27A5-4845-891E-06DE9306EECF}"/>
    <cellStyle name="Moneda 4" xfId="232" xr:uid="{00000000-0005-0000-0000-0000E9000000}"/>
    <cellStyle name="Moneda 4 2" xfId="363" xr:uid="{B283F296-B0F6-4B26-AA4C-019325A0AE9B}"/>
    <cellStyle name="Moneda 5" xfId="233" xr:uid="{00000000-0005-0000-0000-0000EA000000}"/>
    <cellStyle name="Moneda 5 2" xfId="364" xr:uid="{1C9F334B-58E4-42CB-B1EE-E19D0E6D10C6}"/>
    <cellStyle name="Moneda 6" xfId="234" xr:uid="{00000000-0005-0000-0000-0000EB000000}"/>
    <cellStyle name="Moneda 6 2" xfId="365" xr:uid="{4CF9EC94-EA34-44CB-A3B2-096E180A97FB}"/>
    <cellStyle name="Moneda 7" xfId="366" xr:uid="{979A0CFF-102B-49DD-883D-50BCE4584BD5}"/>
    <cellStyle name="Moneda 8" xfId="367" xr:uid="{199F75EA-9C52-4F5A-9DE9-29F8C8741EA0}"/>
    <cellStyle name="Moneda 9" xfId="368" xr:uid="{98849882-3DC2-4973-9775-1BA46C140493}"/>
    <cellStyle name="Neutral 2" xfId="235" xr:uid="{00000000-0005-0000-0000-0000EC000000}"/>
    <cellStyle name="Neutral 3" xfId="236" xr:uid="{00000000-0005-0000-0000-0000ED000000}"/>
    <cellStyle name="Neutral 4" xfId="237" xr:uid="{00000000-0005-0000-0000-0000EE000000}"/>
    <cellStyle name="Normal" xfId="0" builtinId="0"/>
    <cellStyle name="Normal 17" xfId="353" xr:uid="{00000000-0005-0000-0000-0000F0000000}"/>
    <cellStyle name="Normal 2" xfId="238" xr:uid="{00000000-0005-0000-0000-0000F1000000}"/>
    <cellStyle name="Normal 2 2" xfId="239" xr:uid="{00000000-0005-0000-0000-0000F2000000}"/>
    <cellStyle name="Normal 2 3" xfId="240" xr:uid="{00000000-0005-0000-0000-0000F3000000}"/>
    <cellStyle name="Normal 2 3 2" xfId="241" xr:uid="{00000000-0005-0000-0000-0000F4000000}"/>
    <cellStyle name="Normal 2 4" xfId="242" xr:uid="{00000000-0005-0000-0000-0000F5000000}"/>
    <cellStyle name="Normal 2 4 2" xfId="243" xr:uid="{00000000-0005-0000-0000-0000F6000000}"/>
    <cellStyle name="Normal 2 5" xfId="244" xr:uid="{00000000-0005-0000-0000-0000F7000000}"/>
    <cellStyle name="Normal 2 6" xfId="245" xr:uid="{00000000-0005-0000-0000-0000F8000000}"/>
    <cellStyle name="Normal 28" xfId="352" xr:uid="{00000000-0005-0000-0000-0000F9000000}"/>
    <cellStyle name="Normal 3" xfId="246" xr:uid="{00000000-0005-0000-0000-0000FA000000}"/>
    <cellStyle name="Normal 3 2" xfId="247" xr:uid="{00000000-0005-0000-0000-0000FB000000}"/>
    <cellStyle name="Normal 3 2 2" xfId="248" xr:uid="{00000000-0005-0000-0000-0000FC000000}"/>
    <cellStyle name="Normal 3 3" xfId="249" xr:uid="{00000000-0005-0000-0000-0000FD000000}"/>
    <cellStyle name="Normal 31" xfId="351" xr:uid="{00000000-0005-0000-0000-0000FE000000}"/>
    <cellStyle name="Normal 32" xfId="350" xr:uid="{00000000-0005-0000-0000-0000FF000000}"/>
    <cellStyle name="Normal 4" xfId="250" xr:uid="{00000000-0005-0000-0000-000000010000}"/>
    <cellStyle name="Normal 4 2" xfId="251" xr:uid="{00000000-0005-0000-0000-000001010000}"/>
    <cellStyle name="Normal 4 2 2" xfId="252" xr:uid="{00000000-0005-0000-0000-000002010000}"/>
    <cellStyle name="Normal 4 2 3" xfId="253" xr:uid="{00000000-0005-0000-0000-000003010000}"/>
    <cellStyle name="Normal 4 3" xfId="254" xr:uid="{00000000-0005-0000-0000-000004010000}"/>
    <cellStyle name="Normal 5" xfId="255" xr:uid="{00000000-0005-0000-0000-000005010000}"/>
    <cellStyle name="Normal 5 2" xfId="256" xr:uid="{00000000-0005-0000-0000-000006010000}"/>
    <cellStyle name="Normal 5 3" xfId="257" xr:uid="{00000000-0005-0000-0000-000007010000}"/>
    <cellStyle name="Normal 6" xfId="258" xr:uid="{00000000-0005-0000-0000-000008010000}"/>
    <cellStyle name="Normal 6 2" xfId="259" xr:uid="{00000000-0005-0000-0000-000009010000}"/>
    <cellStyle name="Normal 6 3" xfId="260" xr:uid="{00000000-0005-0000-0000-00000A010000}"/>
    <cellStyle name="Normal 7" xfId="261" xr:uid="{00000000-0005-0000-0000-00000B010000}"/>
    <cellStyle name="Normal 7 2" xfId="262" xr:uid="{00000000-0005-0000-0000-00000C010000}"/>
    <cellStyle name="Normal 8" xfId="263" xr:uid="{00000000-0005-0000-0000-00000D010000}"/>
    <cellStyle name="Normal 8 2" xfId="264" xr:uid="{00000000-0005-0000-0000-00000E010000}"/>
    <cellStyle name="Normal 8 2 2" xfId="265" xr:uid="{00000000-0005-0000-0000-00000F010000}"/>
    <cellStyle name="Normal 8 3" xfId="266" xr:uid="{00000000-0005-0000-0000-000010010000}"/>
    <cellStyle name="Normal 8 4" xfId="267" xr:uid="{00000000-0005-0000-0000-000011010000}"/>
    <cellStyle name="Normale_BOSS" xfId="268" xr:uid="{00000000-0005-0000-0000-000012010000}"/>
    <cellStyle name="Nota 2" xfId="269" xr:uid="{00000000-0005-0000-0000-000013010000}"/>
    <cellStyle name="Nota 2 2" xfId="270" xr:uid="{00000000-0005-0000-0000-000014010000}"/>
    <cellStyle name="Nota 2 2 2" xfId="271" xr:uid="{00000000-0005-0000-0000-000015010000}"/>
    <cellStyle name="Nota 2 3" xfId="272" xr:uid="{00000000-0005-0000-0000-000016010000}"/>
    <cellStyle name="Nota 2 3 2" xfId="273" xr:uid="{00000000-0005-0000-0000-000017010000}"/>
    <cellStyle name="Nota 2 4" xfId="274" xr:uid="{00000000-0005-0000-0000-000018010000}"/>
    <cellStyle name="Notas 2" xfId="275" xr:uid="{00000000-0005-0000-0000-000019010000}"/>
    <cellStyle name="Notas 2 2" xfId="276" xr:uid="{00000000-0005-0000-0000-00001A010000}"/>
    <cellStyle name="Notas 2 3" xfId="277" xr:uid="{00000000-0005-0000-0000-00001B010000}"/>
    <cellStyle name="Notas 3" xfId="278" xr:uid="{00000000-0005-0000-0000-00001C010000}"/>
    <cellStyle name="Notas 3 2" xfId="279" xr:uid="{00000000-0005-0000-0000-00001D010000}"/>
    <cellStyle name="Notas 3 3" xfId="280" xr:uid="{00000000-0005-0000-0000-00001E010000}"/>
    <cellStyle name="Notas 4" xfId="281" xr:uid="{00000000-0005-0000-0000-00001F010000}"/>
    <cellStyle name="Notas 4 2" xfId="282" xr:uid="{00000000-0005-0000-0000-000020010000}"/>
    <cellStyle name="Notas 4 3" xfId="283" xr:uid="{00000000-0005-0000-0000-000021010000}"/>
    <cellStyle name="Notas 5" xfId="284" xr:uid="{00000000-0005-0000-0000-000022010000}"/>
    <cellStyle name="Notas 5 2" xfId="285" xr:uid="{00000000-0005-0000-0000-000023010000}"/>
    <cellStyle name="Notas 6" xfId="286" xr:uid="{00000000-0005-0000-0000-000024010000}"/>
    <cellStyle name="Notas 6 2" xfId="287" xr:uid="{00000000-0005-0000-0000-000025010000}"/>
    <cellStyle name="Notas 7" xfId="288" xr:uid="{00000000-0005-0000-0000-000026010000}"/>
    <cellStyle name="Percentatge 2" xfId="289" xr:uid="{00000000-0005-0000-0000-000027010000}"/>
    <cellStyle name="Porcentaje" xfId="1" builtinId="5"/>
    <cellStyle name="Porcentaje 2" xfId="290" xr:uid="{00000000-0005-0000-0000-000029010000}"/>
    <cellStyle name="Porcentaje 2 2" xfId="291" xr:uid="{00000000-0005-0000-0000-00002A010000}"/>
    <cellStyle name="Porcentaje 2 2 2" xfId="292" xr:uid="{00000000-0005-0000-0000-00002B010000}"/>
    <cellStyle name="Porcentaje 3" xfId="293" xr:uid="{00000000-0005-0000-0000-00002C010000}"/>
    <cellStyle name="Porcentaje 3 2" xfId="294" xr:uid="{00000000-0005-0000-0000-00002D010000}"/>
    <cellStyle name="Porcentaje 3 3" xfId="295" xr:uid="{00000000-0005-0000-0000-00002E010000}"/>
    <cellStyle name="Porcentaje 4" xfId="296" xr:uid="{00000000-0005-0000-0000-00002F010000}"/>
    <cellStyle name="Porcentaje 4 2" xfId="297" xr:uid="{00000000-0005-0000-0000-000030010000}"/>
    <cellStyle name="Porcentaje 5" xfId="298" xr:uid="{00000000-0005-0000-0000-000031010000}"/>
    <cellStyle name="PosBerechnung" xfId="299" xr:uid="{00000000-0005-0000-0000-000032010000}"/>
    <cellStyle name="PosEingabe" xfId="300" xr:uid="{00000000-0005-0000-0000-000033010000}"/>
    <cellStyle name="Prozent_gesamt" xfId="301" xr:uid="{00000000-0005-0000-0000-000034010000}"/>
    <cellStyle name="Salida 2" xfId="302" xr:uid="{00000000-0005-0000-0000-000035010000}"/>
    <cellStyle name="Salida 3" xfId="303" xr:uid="{00000000-0005-0000-0000-000036010000}"/>
    <cellStyle name="Salida 4" xfId="304" xr:uid="{00000000-0005-0000-0000-000037010000}"/>
    <cellStyle name="SAPError" xfId="305" xr:uid="{00000000-0005-0000-0000-000038010000}"/>
    <cellStyle name="SAPKey" xfId="306" xr:uid="{00000000-0005-0000-0000-000039010000}"/>
    <cellStyle name="SAPLocked" xfId="307" xr:uid="{00000000-0005-0000-0000-00003A010000}"/>
    <cellStyle name="SAPOutput" xfId="308" xr:uid="{00000000-0005-0000-0000-00003B010000}"/>
    <cellStyle name="SAPSpace" xfId="309" xr:uid="{00000000-0005-0000-0000-00003C010000}"/>
    <cellStyle name="SAPText" xfId="310" xr:uid="{00000000-0005-0000-0000-00003D010000}"/>
    <cellStyle name="SAPUnLocked" xfId="311" xr:uid="{00000000-0005-0000-0000-00003E010000}"/>
    <cellStyle name="Standard_2002_06_V2_Rückvpa Juni" xfId="312" xr:uid="{00000000-0005-0000-0000-00003F010000}"/>
    <cellStyle name="Style1" xfId="313" xr:uid="{00000000-0005-0000-0000-000040010000}"/>
    <cellStyle name="Style2" xfId="314" xr:uid="{00000000-0005-0000-0000-000041010000}"/>
    <cellStyle name="Style3" xfId="315" xr:uid="{00000000-0005-0000-0000-000042010000}"/>
    <cellStyle name="Style4" xfId="316" xr:uid="{00000000-0005-0000-0000-000043010000}"/>
    <cellStyle name="Style5" xfId="317" xr:uid="{00000000-0005-0000-0000-000044010000}"/>
    <cellStyle name="Style6" xfId="318" xr:uid="{00000000-0005-0000-0000-000045010000}"/>
    <cellStyle name="Style7" xfId="319" xr:uid="{00000000-0005-0000-0000-000046010000}"/>
    <cellStyle name="Style8" xfId="320" xr:uid="{00000000-0005-0000-0000-000047010000}"/>
    <cellStyle name="StyleDate" xfId="321" xr:uid="{00000000-0005-0000-0000-000048010000}"/>
    <cellStyle name="TableStyleLight1" xfId="349" xr:uid="{00000000-0005-0000-0000-000049010000}"/>
    <cellStyle name="test" xfId="322" xr:uid="{00000000-0005-0000-0000-00004A010000}"/>
    <cellStyle name="Texto de advertencia 2" xfId="323" xr:uid="{00000000-0005-0000-0000-00004B010000}"/>
    <cellStyle name="Texto de advertencia 3" xfId="324" xr:uid="{00000000-0005-0000-0000-00004C010000}"/>
    <cellStyle name="Texto de advertencia 4" xfId="325" xr:uid="{00000000-0005-0000-0000-00004D010000}"/>
    <cellStyle name="Texto explicativo 2" xfId="326" xr:uid="{00000000-0005-0000-0000-00004E010000}"/>
    <cellStyle name="Texto explicativo 3" xfId="327" xr:uid="{00000000-0005-0000-0000-00004F010000}"/>
    <cellStyle name="Texto explicativo 4" xfId="328" xr:uid="{00000000-0005-0000-0000-000050010000}"/>
    <cellStyle name="Título 1 2" xfId="329" xr:uid="{00000000-0005-0000-0000-000051010000}"/>
    <cellStyle name="Título 1 3" xfId="330" xr:uid="{00000000-0005-0000-0000-000052010000}"/>
    <cellStyle name="Título 1 4" xfId="331" xr:uid="{00000000-0005-0000-0000-000053010000}"/>
    <cellStyle name="Título 2 2" xfId="332" xr:uid="{00000000-0005-0000-0000-000054010000}"/>
    <cellStyle name="Título 2 3" xfId="333" xr:uid="{00000000-0005-0000-0000-000055010000}"/>
    <cellStyle name="Título 2 4" xfId="334" xr:uid="{00000000-0005-0000-0000-000056010000}"/>
    <cellStyle name="Título 3 2" xfId="335" xr:uid="{00000000-0005-0000-0000-000057010000}"/>
    <cellStyle name="Título 3 3" xfId="336" xr:uid="{00000000-0005-0000-0000-000058010000}"/>
    <cellStyle name="Título 3 4" xfId="337" xr:uid="{00000000-0005-0000-0000-000059010000}"/>
    <cellStyle name="Título 4" xfId="338" xr:uid="{00000000-0005-0000-0000-00005A010000}"/>
    <cellStyle name="Título 5" xfId="339" xr:uid="{00000000-0005-0000-0000-00005B010000}"/>
    <cellStyle name="Título 6" xfId="340" xr:uid="{00000000-0005-0000-0000-00005C010000}"/>
    <cellStyle name="Total 2" xfId="341" xr:uid="{00000000-0005-0000-0000-00005D010000}"/>
    <cellStyle name="Total 3" xfId="342" xr:uid="{00000000-0005-0000-0000-00005E010000}"/>
    <cellStyle name="Total 4" xfId="343" xr:uid="{00000000-0005-0000-0000-00005F010000}"/>
    <cellStyle name="Valuta (0)_BOSS" xfId="344" xr:uid="{00000000-0005-0000-0000-000060010000}"/>
    <cellStyle name="Valuta_BOSS" xfId="345" xr:uid="{00000000-0005-0000-0000-000061010000}"/>
    <cellStyle name="Währung [0]_2002_06_V2_Rückvpa Juni" xfId="346" xr:uid="{00000000-0005-0000-0000-000062010000}"/>
    <cellStyle name="Währung_2002_06_V2_Rückvpa Juni" xfId="347" xr:uid="{00000000-0005-0000-0000-000063010000}"/>
    <cellStyle name="Zeilenebene_2_Zusammensetzung_DN_Konzern" xfId="348" xr:uid="{00000000-0005-0000-0000-000064010000}"/>
  </cellStyles>
  <dxfs count="22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 xr9:uid="{00000000-0011-0000-FFFF-FFFF00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3" table="0" count="11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4B32E0"/>
      <color rgb="FFFFCC00"/>
      <color rgb="FFFFFFCC"/>
      <color rgb="FFB1E250"/>
      <color rgb="FFA3DD2F"/>
      <color rgb="FFFF9900"/>
      <color rgb="FF00FFFF"/>
      <color rgb="FF00CC66"/>
      <color rgb="FF89E76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7ED6-84C1-429B-9ADF-1F3AEEF332C5}">
  <sheetPr>
    <tabColor rgb="FFFFC000"/>
  </sheetPr>
  <dimension ref="B1:Q89"/>
  <sheetViews>
    <sheetView tabSelected="1" topLeftCell="C1" zoomScale="85" zoomScaleNormal="85" workbookViewId="0">
      <selection activeCell="D55" sqref="D55"/>
    </sheetView>
  </sheetViews>
  <sheetFormatPr baseColWidth="10" defaultColWidth="11.42578125" defaultRowHeight="15"/>
  <cols>
    <col min="1" max="1" width="2.7109375" customWidth="1"/>
    <col min="2" max="2" width="24.42578125" customWidth="1"/>
    <col min="3" max="3" width="35" customWidth="1"/>
    <col min="4" max="9" width="13.140625" customWidth="1"/>
    <col min="10" max="10" width="15.7109375" customWidth="1"/>
    <col min="11" max="15" width="13.7109375" customWidth="1"/>
    <col min="16" max="17" width="11.7109375" customWidth="1"/>
  </cols>
  <sheetData>
    <row r="1" spans="2:17" ht="61.5">
      <c r="B1" s="62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ht="18.75">
      <c r="D2" s="2"/>
    </row>
    <row r="3" spans="2:17" ht="20.25" customHeight="1">
      <c r="C3" s="10"/>
      <c r="D3" s="2" t="s">
        <v>60</v>
      </c>
    </row>
    <row r="4" spans="2:17" ht="20.25" customHeight="1">
      <c r="C4" s="20"/>
      <c r="D4" s="2" t="s">
        <v>35</v>
      </c>
    </row>
    <row r="5" spans="2:17" ht="20.25" customHeight="1">
      <c r="C5" s="7"/>
      <c r="D5" s="2" t="s">
        <v>61</v>
      </c>
    </row>
    <row r="6" spans="2:17" ht="20.25" customHeight="1">
      <c r="D6" s="2"/>
    </row>
    <row r="7" spans="2:17" ht="20.25" customHeight="1">
      <c r="C7" s="4" t="s">
        <v>21</v>
      </c>
    </row>
    <row r="8" spans="2:17" s="2" customFormat="1" ht="20.25" customHeight="1">
      <c r="C8" s="36" t="s">
        <v>46</v>
      </c>
      <c r="D8" s="63" t="s">
        <v>43</v>
      </c>
      <c r="E8" s="63"/>
      <c r="F8" s="63"/>
      <c r="G8" s="63"/>
      <c r="H8" s="63"/>
      <c r="I8" s="63"/>
      <c r="J8" s="63" t="s">
        <v>47</v>
      </c>
      <c r="K8" s="63"/>
      <c r="L8" s="63"/>
      <c r="M8" s="63"/>
      <c r="N8" s="63"/>
      <c r="O8" s="63"/>
    </row>
    <row r="9" spans="2:17" ht="45" customHeight="1">
      <c r="C9" s="17" t="s">
        <v>36</v>
      </c>
      <c r="D9" s="64">
        <v>0</v>
      </c>
      <c r="E9" s="65"/>
      <c r="F9" s="65"/>
      <c r="G9" s="65"/>
      <c r="H9" s="65"/>
      <c r="I9" s="66"/>
      <c r="J9" s="64">
        <v>1</v>
      </c>
      <c r="K9" s="65"/>
      <c r="L9" s="65"/>
      <c r="M9" s="65"/>
      <c r="N9" s="65"/>
      <c r="O9" s="66"/>
    </row>
    <row r="10" spans="2:17" ht="47.45" customHeight="1">
      <c r="C10" s="17" t="s">
        <v>22</v>
      </c>
      <c r="D10" s="61" t="s">
        <v>42</v>
      </c>
      <c r="E10" s="61"/>
      <c r="F10" s="61"/>
      <c r="G10" s="61"/>
      <c r="H10" s="61"/>
      <c r="I10" s="61"/>
      <c r="J10" s="61" t="s">
        <v>33</v>
      </c>
      <c r="K10" s="61"/>
      <c r="L10" s="61"/>
      <c r="M10" s="61"/>
      <c r="N10" s="61"/>
      <c r="O10" s="61"/>
    </row>
    <row r="11" spans="2:17" ht="98.45" customHeight="1">
      <c r="C11" s="17" t="s">
        <v>32</v>
      </c>
      <c r="D11" s="67" t="s">
        <v>37</v>
      </c>
      <c r="E11" s="61"/>
      <c r="F11" s="61"/>
      <c r="G11" s="61"/>
      <c r="H11" s="61"/>
      <c r="I11" s="61"/>
      <c r="J11" s="61" t="s">
        <v>34</v>
      </c>
      <c r="K11" s="61"/>
      <c r="L11" s="61"/>
      <c r="M11" s="61"/>
      <c r="N11" s="61"/>
      <c r="O11" s="61"/>
    </row>
    <row r="12" spans="2:17" ht="19.899999999999999" customHeight="1">
      <c r="C12" s="32"/>
      <c r="D12" s="23" t="s">
        <v>0</v>
      </c>
      <c r="E12" s="23" t="s">
        <v>1</v>
      </c>
      <c r="F12" s="23" t="s">
        <v>2</v>
      </c>
      <c r="G12" s="23" t="s">
        <v>3</v>
      </c>
      <c r="H12" s="23" t="s">
        <v>4</v>
      </c>
      <c r="I12" s="23" t="s">
        <v>5</v>
      </c>
      <c r="J12" s="23" t="s">
        <v>0</v>
      </c>
      <c r="K12" s="23" t="s">
        <v>1</v>
      </c>
      <c r="L12" s="23" t="s">
        <v>2</v>
      </c>
      <c r="M12" s="23" t="s">
        <v>3</v>
      </c>
      <c r="N12" s="23" t="s">
        <v>4</v>
      </c>
      <c r="O12" s="23" t="s">
        <v>5</v>
      </c>
    </row>
    <row r="13" spans="2:17" ht="20.25" customHeight="1">
      <c r="B13" s="68" t="s">
        <v>38</v>
      </c>
      <c r="C13" s="15" t="s">
        <v>58</v>
      </c>
      <c r="D13" s="12"/>
      <c r="E13" s="12"/>
      <c r="F13" s="12"/>
      <c r="G13" s="12"/>
      <c r="H13" s="12"/>
      <c r="I13" s="12"/>
      <c r="J13" s="16">
        <v>131.21700000000001</v>
      </c>
      <c r="K13" s="16">
        <v>116.36199999999999</v>
      </c>
      <c r="L13" s="16">
        <v>105.35599999999999</v>
      </c>
      <c r="M13" s="16">
        <v>91.849000000000004</v>
      </c>
      <c r="N13" s="16">
        <v>77.606999999999999</v>
      </c>
      <c r="O13" s="16">
        <v>83.075000000000003</v>
      </c>
    </row>
    <row r="14" spans="2:17" ht="20.25" customHeight="1">
      <c r="B14" s="69"/>
      <c r="C14" s="13" t="s">
        <v>57</v>
      </c>
      <c r="D14" s="70">
        <v>3</v>
      </c>
      <c r="E14" s="71"/>
      <c r="F14" s="71"/>
      <c r="G14" s="71"/>
      <c r="H14" s="71"/>
      <c r="I14" s="72"/>
      <c r="J14" s="11"/>
      <c r="K14" s="11"/>
      <c r="L14" s="11"/>
      <c r="M14" s="11"/>
      <c r="N14" s="11"/>
      <c r="O14" s="11"/>
    </row>
    <row r="15" spans="2:17" ht="20.25" customHeight="1">
      <c r="B15" s="69"/>
      <c r="C15" s="14" t="s">
        <v>7</v>
      </c>
      <c r="D15" s="10">
        <v>1.65</v>
      </c>
      <c r="E15" s="10">
        <v>1.633</v>
      </c>
      <c r="F15" s="10">
        <v>1.5840000000000001</v>
      </c>
      <c r="G15" s="10">
        <v>1.4219999999999999</v>
      </c>
      <c r="H15" s="10">
        <v>1.2609999999999999</v>
      </c>
      <c r="I15" s="10">
        <v>1.3939999999999999</v>
      </c>
      <c r="J15" s="11"/>
      <c r="K15" s="11"/>
      <c r="L15" s="11"/>
      <c r="M15" s="11"/>
      <c r="N15" s="11"/>
      <c r="O15" s="11"/>
    </row>
    <row r="16" spans="2:17" ht="20.25" customHeight="1">
      <c r="B16" s="69"/>
      <c r="C16" s="13" t="s">
        <v>8</v>
      </c>
      <c r="D16" s="10">
        <v>23.131</v>
      </c>
      <c r="E16" s="10">
        <v>22.484999999999999</v>
      </c>
      <c r="F16" s="10">
        <v>23.638999999999999</v>
      </c>
      <c r="G16" s="10">
        <v>23.986999999999998</v>
      </c>
      <c r="H16" s="10">
        <v>21.007000000000001</v>
      </c>
      <c r="I16" s="10">
        <v>24.381</v>
      </c>
      <c r="J16" s="11"/>
      <c r="K16" s="11"/>
      <c r="L16" s="11"/>
      <c r="M16" s="11"/>
      <c r="N16" s="11"/>
      <c r="O16" s="11"/>
    </row>
    <row r="17" spans="2:15" ht="20.25" customHeight="1">
      <c r="B17" s="73" t="s">
        <v>45</v>
      </c>
      <c r="C17" s="9" t="s">
        <v>18</v>
      </c>
      <c r="D17" s="30">
        <f>(SUM($D$32:$D$37)*(1+$D$38)+D14)*(1+$D$39)</f>
        <v>145.20942135713378</v>
      </c>
      <c r="E17" s="30">
        <f>(SUM($E$32:$E$37)*(1+$E$38)+D14)*(1+$E$39)</f>
        <v>134.967310547621</v>
      </c>
      <c r="F17" s="30">
        <f>(SUM($F$32:$F$37)*(1+$F$38)+D14)*(1+$F$39)</f>
        <v>116.68805489102087</v>
      </c>
      <c r="G17" s="30">
        <f>(SUM($G$32:$G$37)*(1+$G$38)+D14)*(1+$G$39)</f>
        <v>85.59051270433946</v>
      </c>
      <c r="H17" s="30">
        <f>(SUM($H$32:$H$37)*(1+$H$38)+D14)*(1+$H$39)</f>
        <v>71.391937047239594</v>
      </c>
      <c r="I17" s="30">
        <f>(SUM($I$32:$I$37)*(1+$I$38)+D14)*(1+$I$39)</f>
        <v>99.373601404832556</v>
      </c>
      <c r="J17" s="18"/>
      <c r="K17" s="19"/>
      <c r="L17" s="19"/>
      <c r="M17" s="19"/>
      <c r="N17" s="19"/>
      <c r="O17" s="19"/>
    </row>
    <row r="18" spans="2:15" ht="20.25" customHeight="1">
      <c r="B18" s="73"/>
      <c r="C18" s="9" t="s">
        <v>16</v>
      </c>
      <c r="D18" s="74">
        <f>ROUND(SUMPRODUCT(D17:I17,$D$50:$I$50),3)</f>
        <v>107.44799999999999</v>
      </c>
      <c r="E18" s="74"/>
      <c r="F18" s="74"/>
      <c r="G18" s="74"/>
      <c r="H18" s="74"/>
      <c r="I18" s="74"/>
      <c r="J18" s="18"/>
      <c r="K18" s="19"/>
      <c r="L18" s="19"/>
      <c r="M18" s="19"/>
      <c r="N18" s="19"/>
      <c r="O18" s="19"/>
    </row>
    <row r="19" spans="2:15" ht="20.25" customHeight="1">
      <c r="B19" s="73"/>
      <c r="C19" s="9" t="s">
        <v>19</v>
      </c>
      <c r="D19" s="34">
        <f t="shared" ref="D19:I19" si="0">D15*$D$41+D16</f>
        <v>146.881</v>
      </c>
      <c r="E19" s="34">
        <f t="shared" si="0"/>
        <v>144.95999999999998</v>
      </c>
      <c r="F19" s="34">
        <f t="shared" si="0"/>
        <v>142.43900000000002</v>
      </c>
      <c r="G19" s="34">
        <f t="shared" si="0"/>
        <v>130.637</v>
      </c>
      <c r="H19" s="34">
        <f t="shared" si="0"/>
        <v>115.58199999999999</v>
      </c>
      <c r="I19" s="34">
        <f t="shared" si="0"/>
        <v>128.93099999999998</v>
      </c>
      <c r="J19" s="18"/>
      <c r="K19" s="19"/>
      <c r="L19" s="19"/>
      <c r="M19" s="19"/>
      <c r="N19" s="19"/>
      <c r="O19" s="19"/>
    </row>
    <row r="20" spans="2:15" ht="20.25" customHeight="1">
      <c r="B20" s="73"/>
      <c r="C20" s="9" t="s">
        <v>17</v>
      </c>
      <c r="D20" s="74">
        <f>ROUND(SUMPRODUCT(D19:I19,$D$50:$I$50),3)</f>
        <v>134.25399999999999</v>
      </c>
      <c r="E20" s="74"/>
      <c r="F20" s="74"/>
      <c r="G20" s="74"/>
      <c r="H20" s="74"/>
      <c r="I20" s="74"/>
      <c r="J20" s="18"/>
      <c r="K20" s="19"/>
      <c r="L20" s="19"/>
      <c r="M20" s="19"/>
      <c r="N20" s="19"/>
      <c r="O20" s="19"/>
    </row>
    <row r="21" spans="2:15" ht="20.25" customHeight="1">
      <c r="B21" s="73"/>
      <c r="C21" s="9" t="s">
        <v>41</v>
      </c>
      <c r="D21" s="31">
        <f t="shared" ref="D21:I21" si="1">+D17*$D$27+D19*$D$28</f>
        <v>146.46310533928346</v>
      </c>
      <c r="E21" s="31">
        <f t="shared" si="1"/>
        <v>142.46182763690524</v>
      </c>
      <c r="F21" s="31">
        <f t="shared" si="1"/>
        <v>136.00126372275523</v>
      </c>
      <c r="G21" s="31">
        <f t="shared" si="1"/>
        <v>119.37537817608487</v>
      </c>
      <c r="H21" s="31">
        <f t="shared" si="1"/>
        <v>104.53448426180989</v>
      </c>
      <c r="I21" s="31">
        <f t="shared" si="1"/>
        <v>121.54165035120812</v>
      </c>
      <c r="J21" s="35">
        <f t="shared" ref="J21:O21" si="2">J13</f>
        <v>131.21700000000001</v>
      </c>
      <c r="K21" s="35">
        <f t="shared" si="2"/>
        <v>116.36199999999999</v>
      </c>
      <c r="L21" s="35">
        <f t="shared" si="2"/>
        <v>105.35599999999999</v>
      </c>
      <c r="M21" s="35">
        <f t="shared" si="2"/>
        <v>91.849000000000004</v>
      </c>
      <c r="N21" s="35">
        <f t="shared" si="2"/>
        <v>77.606999999999999</v>
      </c>
      <c r="O21" s="35">
        <f t="shared" si="2"/>
        <v>83.075000000000003</v>
      </c>
    </row>
    <row r="22" spans="2:15" ht="25.5" customHeight="1">
      <c r="B22" s="24" t="s">
        <v>54</v>
      </c>
      <c r="C22" s="29" t="s">
        <v>20</v>
      </c>
      <c r="D22" s="54">
        <f>ROUND(D27*D18+D28*D20,3)</f>
        <v>127.553</v>
      </c>
      <c r="E22" s="54"/>
      <c r="F22" s="54"/>
      <c r="G22" s="54"/>
      <c r="H22" s="54"/>
      <c r="I22" s="54"/>
      <c r="J22" s="54">
        <f>ROUND(SUMPRODUCT(J21:O21,$D$50:$I$50),3)</f>
        <v>97.341999999999999</v>
      </c>
      <c r="K22" s="54"/>
      <c r="L22" s="54"/>
      <c r="M22" s="54"/>
      <c r="N22" s="54"/>
      <c r="O22" s="54"/>
    </row>
    <row r="23" spans="2:15" ht="24" customHeight="1">
      <c r="B23" s="42" t="s">
        <v>55</v>
      </c>
      <c r="C23" s="29" t="s">
        <v>65</v>
      </c>
      <c r="D23" s="55">
        <f>+SUMPRODUCT(D21:I21,D46:I46)/1000</f>
        <v>752414.45188668172</v>
      </c>
      <c r="E23" s="55"/>
      <c r="F23" s="55"/>
      <c r="G23" s="55"/>
      <c r="H23" s="55"/>
      <c r="I23" s="55"/>
      <c r="J23" s="55">
        <f>+SUMPRODUCT(J21:O21,D46:I46)/1000</f>
        <v>574205.39603100007</v>
      </c>
      <c r="K23" s="55"/>
      <c r="L23" s="55"/>
      <c r="M23" s="55"/>
      <c r="N23" s="55"/>
      <c r="O23" s="55"/>
    </row>
    <row r="24" spans="2:15" ht="24" customHeight="1"/>
    <row r="25" spans="2:15" ht="24" customHeight="1">
      <c r="C25" s="40"/>
    </row>
    <row r="26" spans="2:15" ht="24" customHeight="1">
      <c r="C26" s="56" t="s">
        <v>56</v>
      </c>
      <c r="D26" s="57"/>
    </row>
    <row r="27" spans="2:15">
      <c r="C27" s="32" t="s">
        <v>52</v>
      </c>
      <c r="D27" s="41">
        <v>0.25</v>
      </c>
    </row>
    <row r="28" spans="2:15">
      <c r="C28" s="32" t="s">
        <v>53</v>
      </c>
      <c r="D28" s="41">
        <v>0.75</v>
      </c>
    </row>
    <row r="29" spans="2:15" ht="24" customHeight="1">
      <c r="C29" s="40"/>
    </row>
    <row r="30" spans="2:15" ht="18.75">
      <c r="D30" s="53" t="s">
        <v>49</v>
      </c>
      <c r="E30" s="53"/>
      <c r="F30" s="53"/>
      <c r="G30" s="53"/>
      <c r="H30" s="53"/>
      <c r="I30" s="53"/>
      <c r="J30" s="53"/>
    </row>
    <row r="31" spans="2:15">
      <c r="D31" s="38" t="s">
        <v>0</v>
      </c>
      <c r="E31" s="38" t="s">
        <v>1</v>
      </c>
      <c r="F31" s="38" t="s">
        <v>2</v>
      </c>
      <c r="G31" s="38" t="s">
        <v>3</v>
      </c>
      <c r="H31" s="38" t="s">
        <v>4</v>
      </c>
      <c r="I31" s="38" t="s">
        <v>5</v>
      </c>
      <c r="J31" s="23" t="s">
        <v>6</v>
      </c>
    </row>
    <row r="32" spans="2:15" ht="15.75">
      <c r="B32" s="48" t="s">
        <v>11</v>
      </c>
      <c r="C32" s="49"/>
      <c r="D32" s="44">
        <v>114.18079738562095</v>
      </c>
      <c r="E32" s="44">
        <v>103.21629668049808</v>
      </c>
      <c r="F32" s="44">
        <v>86.950355029585836</v>
      </c>
      <c r="G32" s="44">
        <v>56.196600809716635</v>
      </c>
      <c r="H32" s="44">
        <v>40.914131621187813</v>
      </c>
      <c r="I32" s="44">
        <v>69.982843106180965</v>
      </c>
      <c r="J32" s="44">
        <f>SUMPRODUCT(D32:I32,$D$50:$I$50)</f>
        <v>77.390074423068398</v>
      </c>
    </row>
    <row r="33" spans="2:17" ht="15.75">
      <c r="B33" s="48" t="s">
        <v>9</v>
      </c>
      <c r="C33" s="49"/>
      <c r="D33" s="44">
        <v>0.40963135228252034</v>
      </c>
      <c r="E33" s="44">
        <v>0.23229476584022382</v>
      </c>
      <c r="F33" s="44">
        <v>0.13594974226804415</v>
      </c>
      <c r="G33" s="44">
        <v>0.10522683397683376</v>
      </c>
      <c r="H33" s="44">
        <v>9.5390977443608888E-2</v>
      </c>
      <c r="I33" s="44">
        <v>6.5630493164062262E-2</v>
      </c>
      <c r="J33" s="44">
        <f t="shared" ref="J33:J39" si="3">SUMPRODUCT(D33:I33,$D$50:$I$50)</f>
        <v>0.14760870121338529</v>
      </c>
    </row>
    <row r="34" spans="2:17" ht="15.75">
      <c r="B34" s="48" t="s">
        <v>12</v>
      </c>
      <c r="C34" s="49"/>
      <c r="D34" s="44">
        <v>10.895440522875811</v>
      </c>
      <c r="E34" s="44">
        <v>12.722383817427382</v>
      </c>
      <c r="F34" s="44">
        <v>12.527547928994091</v>
      </c>
      <c r="G34" s="44">
        <v>15.440322267206488</v>
      </c>
      <c r="H34" s="44">
        <v>17.42011235955054</v>
      </c>
      <c r="I34" s="44">
        <v>13.996614853039173</v>
      </c>
      <c r="J34" s="44">
        <f t="shared" si="3"/>
        <v>13.790189105411301</v>
      </c>
    </row>
    <row r="35" spans="2:17" ht="15.75">
      <c r="B35" s="48" t="s">
        <v>13</v>
      </c>
      <c r="C35" s="49"/>
      <c r="D35" s="44">
        <v>3.3301603882749018</v>
      </c>
      <c r="E35" s="44">
        <v>3.5466947818112038</v>
      </c>
      <c r="F35" s="44">
        <v>4.3177260425937281</v>
      </c>
      <c r="G35" s="44">
        <v>3.5427854251012176</v>
      </c>
      <c r="H35" s="44">
        <v>3.1867736757624425</v>
      </c>
      <c r="I35" s="44">
        <v>3.3235775325227963</v>
      </c>
      <c r="J35" s="44">
        <f t="shared" si="3"/>
        <v>3.5080442161641363</v>
      </c>
    </row>
    <row r="36" spans="2:17" s="1" customFormat="1" ht="15.75">
      <c r="B36" s="48" t="s">
        <v>66</v>
      </c>
      <c r="C36" s="49"/>
      <c r="D36" s="44">
        <v>1.16118954248366</v>
      </c>
      <c r="E36" s="44">
        <v>0.84260373443983405</v>
      </c>
      <c r="F36" s="44">
        <v>0.62019548872180397</v>
      </c>
      <c r="G36" s="44">
        <v>0.79297658862876175</v>
      </c>
      <c r="H36" s="44">
        <v>0.85439232409381716</v>
      </c>
      <c r="I36" s="44">
        <v>0.43775005775005843</v>
      </c>
      <c r="J36" s="44">
        <f t="shared" si="3"/>
        <v>0.69721064924412479</v>
      </c>
      <c r="K36"/>
      <c r="L36"/>
      <c r="M36"/>
      <c r="N36"/>
      <c r="O36"/>
      <c r="P36"/>
      <c r="Q36"/>
    </row>
    <row r="37" spans="2:17" ht="15.75">
      <c r="B37" s="48" t="s">
        <v>10</v>
      </c>
      <c r="C37" s="49"/>
      <c r="D37" s="44">
        <v>0.20948999999999884</v>
      </c>
      <c r="E37" s="44">
        <v>0.20948999999999668</v>
      </c>
      <c r="F37" s="44">
        <v>0.20948999999999784</v>
      </c>
      <c r="G37" s="44">
        <v>0.20948999999999615</v>
      </c>
      <c r="H37" s="44">
        <v>0.20949000000000145</v>
      </c>
      <c r="I37" s="44">
        <v>0.20948999999998388</v>
      </c>
      <c r="J37" s="44">
        <f t="shared" si="3"/>
        <v>0.20948999999999274</v>
      </c>
    </row>
    <row r="38" spans="2:17" ht="20.65" customHeight="1">
      <c r="B38" s="48" t="s">
        <v>14</v>
      </c>
      <c r="C38" s="49"/>
      <c r="D38" s="39">
        <v>7.5866117111111075E-2</v>
      </c>
      <c r="E38" s="39">
        <v>7.6202483827800913E-2</v>
      </c>
      <c r="F38" s="39">
        <v>6.8749997420118295E-2</v>
      </c>
      <c r="G38" s="39">
        <v>6.6042704672065355E-2</v>
      </c>
      <c r="H38" s="39">
        <v>7.4291180866773762E-2</v>
      </c>
      <c r="I38" s="39">
        <v>7.827130665015819E-2</v>
      </c>
      <c r="J38" s="39">
        <f t="shared" si="3"/>
        <v>7.4102176811150056E-2</v>
      </c>
    </row>
    <row r="39" spans="2:17" ht="15.75">
      <c r="B39" s="48" t="s">
        <v>15</v>
      </c>
      <c r="C39" s="49"/>
      <c r="D39" s="39">
        <v>1.4999999999999999E-2</v>
      </c>
      <c r="E39" s="39">
        <v>1.4999999999999999E-2</v>
      </c>
      <c r="F39" s="39">
        <v>1.4999999999999999E-2</v>
      </c>
      <c r="G39" s="39">
        <v>1.4999999999999999E-2</v>
      </c>
      <c r="H39" s="39">
        <v>1.4999999999999999E-2</v>
      </c>
      <c r="I39" s="39">
        <v>1.4999999999999999E-2</v>
      </c>
      <c r="J39" s="39">
        <f t="shared" si="3"/>
        <v>1.4999999999999999E-2</v>
      </c>
    </row>
    <row r="41" spans="2:17" ht="15.75">
      <c r="B41" s="48" t="s">
        <v>40</v>
      </c>
      <c r="C41" s="49"/>
      <c r="D41" s="33">
        <v>75</v>
      </c>
    </row>
    <row r="43" spans="2:17" ht="15.4" customHeight="1"/>
    <row r="44" spans="2:17" ht="15.4" customHeight="1">
      <c r="C44" s="50" t="s">
        <v>39</v>
      </c>
      <c r="D44" s="51"/>
      <c r="E44" s="51"/>
      <c r="F44" s="51"/>
      <c r="G44" s="51"/>
      <c r="H44" s="51"/>
      <c r="I44" s="51"/>
      <c r="J44" s="52"/>
    </row>
    <row r="45" spans="2:17" ht="21.4" customHeight="1">
      <c r="C45" s="25" t="s">
        <v>50</v>
      </c>
      <c r="D45" s="25" t="s">
        <v>0</v>
      </c>
      <c r="E45" s="25" t="s">
        <v>1</v>
      </c>
      <c r="F45" s="25" t="s">
        <v>2</v>
      </c>
      <c r="G45" s="25" t="s">
        <v>3</v>
      </c>
      <c r="H45" s="25" t="s">
        <v>4</v>
      </c>
      <c r="I45" s="25" t="s">
        <v>5</v>
      </c>
      <c r="J45" s="25" t="s">
        <v>6</v>
      </c>
    </row>
    <row r="46" spans="2:17" ht="21.6" customHeight="1">
      <c r="C46" s="25" t="s">
        <v>51</v>
      </c>
      <c r="D46" s="28">
        <v>677732</v>
      </c>
      <c r="E46" s="28">
        <v>867421</v>
      </c>
      <c r="F46" s="28">
        <v>740970</v>
      </c>
      <c r="G46" s="28">
        <v>998570</v>
      </c>
      <c r="H46" s="28">
        <v>477955</v>
      </c>
      <c r="I46" s="28">
        <v>2136198</v>
      </c>
      <c r="J46" s="28">
        <v>5898846</v>
      </c>
      <c r="M46" s="3"/>
    </row>
    <row r="47" spans="2:17" ht="18.399999999999999" customHeight="1">
      <c r="M47" s="3"/>
    </row>
    <row r="48" spans="2:17" ht="21.4" customHeight="1">
      <c r="C48" s="58" t="s">
        <v>48</v>
      </c>
      <c r="D48" s="59"/>
      <c r="E48" s="59"/>
      <c r="F48" s="59"/>
      <c r="G48" s="59"/>
      <c r="H48" s="59"/>
      <c r="I48" s="59"/>
      <c r="J48" s="60"/>
      <c r="M48" s="3"/>
    </row>
    <row r="49" spans="3:17" ht="15.4" customHeight="1">
      <c r="C49" s="25" t="s">
        <v>50</v>
      </c>
      <c r="D49" s="25" t="s">
        <v>0</v>
      </c>
      <c r="E49" s="25" t="s">
        <v>1</v>
      </c>
      <c r="F49" s="25" t="s">
        <v>2</v>
      </c>
      <c r="G49" s="25" t="s">
        <v>3</v>
      </c>
      <c r="H49" s="25" t="s">
        <v>4</v>
      </c>
      <c r="I49" s="25" t="s">
        <v>5</v>
      </c>
      <c r="J49" s="25" t="s">
        <v>6</v>
      </c>
      <c r="M49" s="3"/>
    </row>
    <row r="50" spans="3:17" ht="16.149999999999999" customHeight="1">
      <c r="C50" s="25" t="s">
        <v>51</v>
      </c>
      <c r="D50" s="47">
        <f>+D46/$J$46</f>
        <v>0.11489230266394478</v>
      </c>
      <c r="E50" s="47">
        <f t="shared" ref="E50:I50" si="4">+E46/$J$46</f>
        <v>0.14704927031490567</v>
      </c>
      <c r="F50" s="47">
        <f t="shared" si="4"/>
        <v>0.12561270458662593</v>
      </c>
      <c r="G50" s="47">
        <f t="shared" si="4"/>
        <v>0.16928226300534036</v>
      </c>
      <c r="H50" s="47">
        <f t="shared" si="4"/>
        <v>8.1025170007828648E-2</v>
      </c>
      <c r="I50" s="47">
        <f t="shared" si="4"/>
        <v>0.36213828942135462</v>
      </c>
      <c r="J50" s="26">
        <f>SUM(D50:I50)</f>
        <v>1</v>
      </c>
      <c r="M50" s="3"/>
    </row>
    <row r="51" spans="3:17">
      <c r="C51" s="27"/>
      <c r="D51" s="27"/>
      <c r="E51" s="27"/>
      <c r="F51" s="27"/>
      <c r="G51" s="27"/>
      <c r="H51" s="27"/>
      <c r="I51" s="27"/>
      <c r="J51" s="27"/>
      <c r="M51" s="3"/>
    </row>
    <row r="52" spans="3:17" ht="26.65" customHeight="1">
      <c r="M52" s="3"/>
    </row>
    <row r="53" spans="3:17" ht="24" customHeight="1">
      <c r="M53" s="3"/>
    </row>
    <row r="54" spans="3:17">
      <c r="M54" s="3"/>
    </row>
    <row r="55" spans="3:17" ht="37.15" customHeight="1">
      <c r="K55" s="1"/>
      <c r="L55" s="1"/>
      <c r="M55" s="3"/>
    </row>
    <row r="59" spans="3:17">
      <c r="K59" s="21"/>
      <c r="L59" s="21"/>
      <c r="M59" s="21"/>
      <c r="N59" s="21"/>
      <c r="O59" s="21"/>
    </row>
    <row r="60" spans="3:17">
      <c r="K60" s="22"/>
      <c r="L60" s="22"/>
      <c r="M60" s="22"/>
      <c r="N60" s="22"/>
      <c r="O60" s="22"/>
      <c r="P60" s="22"/>
      <c r="Q60" s="22"/>
    </row>
    <row r="61" spans="3:17" ht="18.399999999999999" customHeight="1">
      <c r="K61" s="22"/>
      <c r="L61" s="22"/>
      <c r="M61" s="22"/>
      <c r="N61" s="22"/>
      <c r="O61" s="22"/>
      <c r="P61" s="22"/>
      <c r="Q61" s="22"/>
    </row>
    <row r="64" spans="3:17">
      <c r="K64" s="27"/>
      <c r="L64" s="27"/>
      <c r="M64" s="27"/>
      <c r="N64" s="27"/>
      <c r="O64" s="27"/>
      <c r="P64" s="27"/>
      <c r="Q64" s="27"/>
    </row>
    <row r="65" spans="2:2" ht="33.6" customHeight="1"/>
    <row r="66" spans="2:2" ht="25.15" customHeight="1"/>
    <row r="67" spans="2:2" ht="27" customHeight="1"/>
    <row r="69" spans="2:2" ht="14.65" hidden="1" customHeight="1"/>
    <row r="70" spans="2:2" ht="14.65" hidden="1" customHeight="1"/>
    <row r="71" spans="2:2" ht="23.65" hidden="1" customHeight="1"/>
    <row r="72" spans="2:2" ht="15.4" hidden="1" customHeight="1"/>
    <row r="73" spans="2:2" ht="15.4" hidden="1" customHeight="1"/>
    <row r="74" spans="2:2" ht="15.4" hidden="1" customHeight="1">
      <c r="B74" s="8" t="s">
        <v>23</v>
      </c>
    </row>
    <row r="75" spans="2:2" ht="15.4" hidden="1" customHeight="1">
      <c r="B75" s="8" t="s">
        <v>24</v>
      </c>
    </row>
    <row r="76" spans="2:2" ht="15.4" hidden="1" customHeight="1">
      <c r="B76" s="8"/>
    </row>
    <row r="77" spans="2:2" ht="15.4" hidden="1" customHeight="1">
      <c r="B77" s="8" t="s">
        <v>25</v>
      </c>
    </row>
    <row r="78" spans="2:2" ht="15.4" hidden="1" customHeight="1">
      <c r="B78" s="8" t="s">
        <v>26</v>
      </c>
    </row>
    <row r="79" spans="2:2" ht="15.4" hidden="1" customHeight="1">
      <c r="B79" s="6" t="s">
        <v>27</v>
      </c>
    </row>
    <row r="80" spans="2:2" ht="15.4" hidden="1" customHeight="1">
      <c r="B80" s="6" t="s">
        <v>28</v>
      </c>
    </row>
    <row r="81" spans="2:2" ht="15.4" hidden="1" customHeight="1">
      <c r="B81" s="8" t="s">
        <v>29</v>
      </c>
    </row>
    <row r="82" spans="2:2" ht="15.4" hidden="1" customHeight="1">
      <c r="B82" s="6" t="s">
        <v>27</v>
      </c>
    </row>
    <row r="83" spans="2:2" ht="15.4" hidden="1" customHeight="1">
      <c r="B83" s="6" t="s">
        <v>28</v>
      </c>
    </row>
    <row r="84" spans="2:2" ht="15.4" hidden="1" customHeight="1">
      <c r="B84" s="6"/>
    </row>
    <row r="85" spans="2:2" ht="16.5" hidden="1" customHeight="1">
      <c r="B85" s="6"/>
    </row>
    <row r="86" spans="2:2" ht="15.4" hidden="1" customHeight="1">
      <c r="B86" s="8" t="s">
        <v>30</v>
      </c>
    </row>
    <row r="87" spans="2:2" ht="15.4" hidden="1" customHeight="1">
      <c r="B87" s="6" t="s">
        <v>27</v>
      </c>
    </row>
    <row r="88" spans="2:2" ht="14.65" hidden="1" customHeight="1">
      <c r="B88" s="6" t="s">
        <v>31</v>
      </c>
    </row>
    <row r="89" spans="2:2" ht="14.65" hidden="1" customHeight="1"/>
  </sheetData>
  <mergeCells count="31">
    <mergeCell ref="C48:J48"/>
    <mergeCell ref="D10:I10"/>
    <mergeCell ref="J10:O10"/>
    <mergeCell ref="B1:Q1"/>
    <mergeCell ref="D8:I8"/>
    <mergeCell ref="J8:O8"/>
    <mergeCell ref="D9:I9"/>
    <mergeCell ref="J9:O9"/>
    <mergeCell ref="D11:I11"/>
    <mergeCell ref="J11:O11"/>
    <mergeCell ref="B13:B16"/>
    <mergeCell ref="D14:I14"/>
    <mergeCell ref="B17:B21"/>
    <mergeCell ref="D18:I18"/>
    <mergeCell ref="D20:I20"/>
    <mergeCell ref="B37:C37"/>
    <mergeCell ref="D22:I22"/>
    <mergeCell ref="J22:O22"/>
    <mergeCell ref="D23:I23"/>
    <mergeCell ref="J23:O23"/>
    <mergeCell ref="C26:D26"/>
    <mergeCell ref="B38:C38"/>
    <mergeCell ref="B39:C39"/>
    <mergeCell ref="B41:C41"/>
    <mergeCell ref="C44:J44"/>
    <mergeCell ref="D30:J30"/>
    <mergeCell ref="B35:C35"/>
    <mergeCell ref="B34:C34"/>
    <mergeCell ref="B33:C33"/>
    <mergeCell ref="B32:C32"/>
    <mergeCell ref="B36:C3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00A6-5A43-49AD-86C0-9166B24A6A3C}">
  <sheetPr>
    <tabColor rgb="FF92D050"/>
  </sheetPr>
  <dimension ref="B1:AF89"/>
  <sheetViews>
    <sheetView topLeftCell="A12" zoomScale="70" zoomScaleNormal="70" workbookViewId="0">
      <selection activeCell="A28" sqref="A28"/>
    </sheetView>
  </sheetViews>
  <sheetFormatPr baseColWidth="10" defaultColWidth="11.42578125" defaultRowHeight="15"/>
  <cols>
    <col min="1" max="1" width="2.7109375" customWidth="1"/>
    <col min="2" max="2" width="24.42578125" customWidth="1"/>
    <col min="3" max="3" width="35" customWidth="1"/>
    <col min="4" max="9" width="13.140625" customWidth="1"/>
    <col min="10" max="10" width="15.7109375" customWidth="1"/>
    <col min="11" max="15" width="13.7109375" customWidth="1"/>
    <col min="16" max="20" width="11.7109375" customWidth="1"/>
    <col min="21" max="21" width="12.28515625" customWidth="1"/>
  </cols>
  <sheetData>
    <row r="1" spans="2:17" ht="61.5">
      <c r="B1" s="75" t="s">
        <v>44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2:17" ht="18.75">
      <c r="D2" s="2"/>
    </row>
    <row r="3" spans="2:17" ht="20.25" customHeight="1">
      <c r="C3" s="10"/>
      <c r="D3" s="2" t="s">
        <v>60</v>
      </c>
    </row>
    <row r="4" spans="2:17" ht="20.25" customHeight="1">
      <c r="C4" s="20"/>
      <c r="D4" s="2" t="s">
        <v>35</v>
      </c>
    </row>
    <row r="5" spans="2:17" ht="20.25" customHeight="1">
      <c r="C5" s="7"/>
      <c r="D5" s="2" t="s">
        <v>61</v>
      </c>
    </row>
    <row r="6" spans="2:17" ht="20.25" customHeight="1">
      <c r="D6" s="2"/>
    </row>
    <row r="7" spans="2:17" ht="20.25" customHeight="1">
      <c r="C7" s="4" t="s">
        <v>21</v>
      </c>
    </row>
    <row r="8" spans="2:17" s="2" customFormat="1" ht="20.25" customHeight="1">
      <c r="C8" s="36" t="s">
        <v>46</v>
      </c>
      <c r="D8" s="63" t="s">
        <v>43</v>
      </c>
      <c r="E8" s="63"/>
      <c r="F8" s="63"/>
      <c r="G8" s="63"/>
      <c r="H8" s="63"/>
      <c r="I8" s="63"/>
      <c r="J8" s="63" t="s">
        <v>47</v>
      </c>
      <c r="K8" s="63"/>
      <c r="L8" s="63"/>
      <c r="M8" s="63"/>
      <c r="N8" s="63"/>
      <c r="O8" s="63"/>
    </row>
    <row r="9" spans="2:17" ht="45" customHeight="1">
      <c r="C9" s="17" t="s">
        <v>36</v>
      </c>
      <c r="D9" s="64">
        <v>0</v>
      </c>
      <c r="E9" s="65"/>
      <c r="F9" s="65"/>
      <c r="G9" s="65"/>
      <c r="H9" s="65"/>
      <c r="I9" s="66"/>
      <c r="J9" s="64">
        <v>1</v>
      </c>
      <c r="K9" s="65"/>
      <c r="L9" s="65"/>
      <c r="M9" s="65"/>
      <c r="N9" s="65"/>
      <c r="O9" s="66"/>
    </row>
    <row r="10" spans="2:17" ht="47.45" customHeight="1">
      <c r="C10" s="17" t="s">
        <v>22</v>
      </c>
      <c r="D10" s="61" t="s">
        <v>42</v>
      </c>
      <c r="E10" s="61"/>
      <c r="F10" s="61"/>
      <c r="G10" s="61"/>
      <c r="H10" s="61"/>
      <c r="I10" s="61"/>
      <c r="J10" s="61" t="s">
        <v>33</v>
      </c>
      <c r="K10" s="61"/>
      <c r="L10" s="61"/>
      <c r="M10" s="61"/>
      <c r="N10" s="61"/>
      <c r="O10" s="61"/>
    </row>
    <row r="11" spans="2:17" ht="98.45" customHeight="1">
      <c r="C11" s="17" t="s">
        <v>32</v>
      </c>
      <c r="D11" s="67" t="s">
        <v>37</v>
      </c>
      <c r="E11" s="61"/>
      <c r="F11" s="61"/>
      <c r="G11" s="61"/>
      <c r="H11" s="61"/>
      <c r="I11" s="61"/>
      <c r="J11" s="61" t="s">
        <v>34</v>
      </c>
      <c r="K11" s="61"/>
      <c r="L11" s="61"/>
      <c r="M11" s="61"/>
      <c r="N11" s="61"/>
      <c r="O11" s="61"/>
    </row>
    <row r="12" spans="2:17" ht="19.899999999999999" customHeight="1">
      <c r="C12" s="32"/>
      <c r="D12" s="23" t="s">
        <v>0</v>
      </c>
      <c r="E12" s="23" t="s">
        <v>1</v>
      </c>
      <c r="F12" s="23" t="s">
        <v>2</v>
      </c>
      <c r="G12" s="23" t="s">
        <v>3</v>
      </c>
      <c r="H12" s="23" t="s">
        <v>4</v>
      </c>
      <c r="I12" s="23" t="s">
        <v>5</v>
      </c>
      <c r="J12" s="23" t="s">
        <v>0</v>
      </c>
      <c r="K12" s="23" t="s">
        <v>1</v>
      </c>
      <c r="L12" s="23" t="s">
        <v>2</v>
      </c>
      <c r="M12" s="23" t="s">
        <v>3</v>
      </c>
      <c r="N12" s="23" t="s">
        <v>4</v>
      </c>
      <c r="O12" s="23" t="s">
        <v>5</v>
      </c>
    </row>
    <row r="13" spans="2:17" ht="20.25" customHeight="1">
      <c r="B13" s="68" t="s">
        <v>62</v>
      </c>
      <c r="C13" s="15" t="s">
        <v>58</v>
      </c>
      <c r="D13" s="12"/>
      <c r="E13" s="12"/>
      <c r="F13" s="12"/>
      <c r="G13" s="12"/>
      <c r="H13" s="12"/>
      <c r="I13" s="12"/>
      <c r="J13" s="16"/>
      <c r="K13" s="16"/>
      <c r="L13" s="16"/>
      <c r="M13" s="16"/>
      <c r="N13" s="16"/>
      <c r="O13" s="16"/>
    </row>
    <row r="14" spans="2:17" ht="20.25" customHeight="1">
      <c r="B14" s="69"/>
      <c r="C14" s="13" t="s">
        <v>57</v>
      </c>
      <c r="D14" s="70"/>
      <c r="E14" s="71"/>
      <c r="F14" s="71"/>
      <c r="G14" s="71"/>
      <c r="H14" s="71"/>
      <c r="I14" s="72"/>
      <c r="J14" s="11"/>
      <c r="K14" s="11"/>
      <c r="L14" s="11"/>
      <c r="M14" s="11"/>
      <c r="N14" s="11"/>
      <c r="O14" s="11"/>
    </row>
    <row r="15" spans="2:17" ht="20.25" customHeight="1">
      <c r="B15" s="69"/>
      <c r="C15" s="14" t="s">
        <v>7</v>
      </c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</row>
    <row r="16" spans="2:17" ht="20.25" customHeight="1">
      <c r="B16" s="69"/>
      <c r="C16" s="13" t="s">
        <v>8</v>
      </c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</row>
    <row r="17" spans="2:25" ht="20.25" customHeight="1">
      <c r="B17" s="37"/>
      <c r="C17" s="14" t="s">
        <v>63</v>
      </c>
      <c r="D17" s="70"/>
      <c r="E17" s="71"/>
      <c r="F17" s="71"/>
      <c r="G17" s="71"/>
      <c r="H17" s="71"/>
      <c r="I17" s="72"/>
      <c r="J17" s="70"/>
      <c r="K17" s="71"/>
      <c r="L17" s="71"/>
      <c r="M17" s="71"/>
      <c r="N17" s="71"/>
      <c r="O17" s="72"/>
    </row>
    <row r="18" spans="2:25" ht="20.25" customHeight="1">
      <c r="B18" s="73" t="s">
        <v>45</v>
      </c>
      <c r="C18" s="9" t="s">
        <v>18</v>
      </c>
      <c r="D18" s="30">
        <f>(SUM($D$32:$D$37)*(1+$D$38)+D14)*(1+$D$39)</f>
        <v>142.16442135713379</v>
      </c>
      <c r="E18" s="30">
        <f>(SUM($E$32:$E$37)*(1+$E$38)+D14)*(1+$E$39)</f>
        <v>131.92231054762101</v>
      </c>
      <c r="F18" s="30">
        <f>(SUM($F$32:$F$37)*(1+$F$38)+D14)*(1+$F$39)</f>
        <v>113.64305489102087</v>
      </c>
      <c r="G18" s="30">
        <f>(SUM($G$32:$G$37)*(1+$G$38)+D14)*(1+$G$39)</f>
        <v>82.545512704339458</v>
      </c>
      <c r="H18" s="30">
        <f>(SUM($H$32:$H$37)*(1+$H$38)+D14)*(1+$H$39)</f>
        <v>68.346937047239592</v>
      </c>
      <c r="I18" s="30">
        <f>(SUM($I$32:$I$37)*(1+$I$38)+D14)*(1+$I$39)</f>
        <v>96.328601404832554</v>
      </c>
      <c r="J18" s="18"/>
      <c r="K18" s="19"/>
      <c r="L18" s="19"/>
      <c r="M18" s="19"/>
      <c r="N18" s="19"/>
      <c r="O18" s="19"/>
    </row>
    <row r="19" spans="2:25" ht="20.25" customHeight="1">
      <c r="B19" s="73"/>
      <c r="C19" s="9" t="s">
        <v>16</v>
      </c>
      <c r="D19" s="74">
        <f>ROUND(SUMPRODUCT(D18:I18,$D$50:$I$50),3)</f>
        <v>104.40300000000001</v>
      </c>
      <c r="E19" s="74"/>
      <c r="F19" s="74"/>
      <c r="G19" s="74"/>
      <c r="H19" s="74"/>
      <c r="I19" s="74"/>
      <c r="J19" s="18"/>
      <c r="K19" s="19"/>
      <c r="L19" s="19"/>
      <c r="M19" s="19"/>
      <c r="N19" s="19"/>
      <c r="O19" s="19"/>
    </row>
    <row r="20" spans="2:25" ht="20.25" customHeight="1">
      <c r="B20" s="73"/>
      <c r="C20" s="9" t="s">
        <v>19</v>
      </c>
      <c r="D20" s="34">
        <f t="shared" ref="D20:I20" si="0">D15*$D$41+D16</f>
        <v>0</v>
      </c>
      <c r="E20" s="34">
        <f t="shared" si="0"/>
        <v>0</v>
      </c>
      <c r="F20" s="34">
        <f t="shared" si="0"/>
        <v>0</v>
      </c>
      <c r="G20" s="34">
        <f t="shared" si="0"/>
        <v>0</v>
      </c>
      <c r="H20" s="34">
        <f t="shared" si="0"/>
        <v>0</v>
      </c>
      <c r="I20" s="34">
        <f t="shared" si="0"/>
        <v>0</v>
      </c>
      <c r="J20" s="18"/>
      <c r="K20" s="19"/>
      <c r="L20" s="19"/>
      <c r="M20" s="19"/>
      <c r="N20" s="19"/>
      <c r="O20" s="19"/>
    </row>
    <row r="21" spans="2:25" ht="20.25" customHeight="1">
      <c r="B21" s="73"/>
      <c r="C21" s="9" t="s">
        <v>17</v>
      </c>
      <c r="D21" s="74">
        <f>ROUND(SUMPRODUCT(D20:I20,$D$50:$I$50),3)</f>
        <v>0</v>
      </c>
      <c r="E21" s="74"/>
      <c r="F21" s="74"/>
      <c r="G21" s="74"/>
      <c r="H21" s="74"/>
      <c r="I21" s="74"/>
      <c r="J21" s="18"/>
      <c r="K21" s="19"/>
      <c r="L21" s="19"/>
      <c r="M21" s="19"/>
      <c r="N21" s="19"/>
      <c r="O21" s="19"/>
    </row>
    <row r="22" spans="2:25" ht="20.25" customHeight="1">
      <c r="B22" s="73"/>
      <c r="C22" s="9" t="s">
        <v>41</v>
      </c>
      <c r="D22" s="31">
        <f>+D18*$D$27+D20*$D$28</f>
        <v>35.541105339283448</v>
      </c>
      <c r="E22" s="31">
        <f t="shared" ref="E22:I22" si="1">+E18*$D$27+E20*$D$28</f>
        <v>32.980577636905252</v>
      </c>
      <c r="F22" s="31">
        <f t="shared" si="1"/>
        <v>28.410763722755217</v>
      </c>
      <c r="G22" s="31">
        <f t="shared" si="1"/>
        <v>20.636378176084865</v>
      </c>
      <c r="H22" s="31">
        <f t="shared" si="1"/>
        <v>17.086734261809898</v>
      </c>
      <c r="I22" s="31">
        <f t="shared" si="1"/>
        <v>24.082150351208139</v>
      </c>
      <c r="J22" s="35">
        <f t="shared" ref="J22:O22" si="2">J13</f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</row>
    <row r="23" spans="2:25" ht="25.5" customHeight="1">
      <c r="B23" s="24" t="s">
        <v>54</v>
      </c>
      <c r="C23" s="29" t="s">
        <v>20</v>
      </c>
      <c r="D23" s="54">
        <f>ROUND(D27*D19+D28*D21,3)</f>
        <v>26.100999999999999</v>
      </c>
      <c r="E23" s="54"/>
      <c r="F23" s="54"/>
      <c r="G23" s="54"/>
      <c r="H23" s="54"/>
      <c r="I23" s="54"/>
      <c r="J23" s="54">
        <f>ROUND(SUMPRODUCT(J22:O22,$D$50:$I$50),3)</f>
        <v>0</v>
      </c>
      <c r="K23" s="54"/>
      <c r="L23" s="54"/>
      <c r="M23" s="54"/>
      <c r="N23" s="54"/>
      <c r="O23" s="54"/>
    </row>
    <row r="24" spans="2:25" ht="24" customHeight="1">
      <c r="B24" s="42" t="s">
        <v>55</v>
      </c>
      <c r="C24" s="29" t="s">
        <v>64</v>
      </c>
      <c r="D24" s="55">
        <f>+SUMPRODUCT(D22:I22,D46:I46)/1000</f>
        <v>153964.71327918171</v>
      </c>
      <c r="E24" s="55"/>
      <c r="F24" s="55"/>
      <c r="G24" s="55"/>
      <c r="H24" s="55"/>
      <c r="I24" s="55"/>
      <c r="J24" s="55">
        <f>+SUMPRODUCT(J22:O22,D46:I46)/1000</f>
        <v>0</v>
      </c>
      <c r="K24" s="55"/>
      <c r="L24" s="55"/>
      <c r="M24" s="55"/>
      <c r="N24" s="55"/>
      <c r="O24" s="55"/>
    </row>
    <row r="25" spans="2:25" ht="24" customHeight="1">
      <c r="C25" s="40"/>
    </row>
    <row r="26" spans="2:25" ht="24" customHeight="1">
      <c r="C26" s="56" t="s">
        <v>56</v>
      </c>
      <c r="D26" s="57"/>
    </row>
    <row r="27" spans="2:25">
      <c r="C27" s="32" t="s">
        <v>52</v>
      </c>
      <c r="D27" s="41">
        <v>0.25</v>
      </c>
    </row>
    <row r="28" spans="2:25">
      <c r="C28" s="32" t="s">
        <v>53</v>
      </c>
      <c r="D28" s="41">
        <v>0.75</v>
      </c>
    </row>
    <row r="29" spans="2:25" ht="24" customHeight="1">
      <c r="C29" s="40"/>
    </row>
    <row r="30" spans="2:25" ht="18.75">
      <c r="D30" s="53" t="s">
        <v>49</v>
      </c>
      <c r="E30" s="53"/>
      <c r="F30" s="53"/>
      <c r="G30" s="53"/>
      <c r="H30" s="53"/>
      <c r="I30" s="53"/>
      <c r="J30" s="53"/>
    </row>
    <row r="31" spans="2:25">
      <c r="D31" s="23" t="s">
        <v>0</v>
      </c>
      <c r="E31" s="23" t="s">
        <v>1</v>
      </c>
      <c r="F31" s="23" t="s">
        <v>2</v>
      </c>
      <c r="G31" s="23" t="s">
        <v>3</v>
      </c>
      <c r="H31" s="23" t="s">
        <v>4</v>
      </c>
      <c r="I31" s="23" t="s">
        <v>5</v>
      </c>
      <c r="J31" s="23" t="s">
        <v>6</v>
      </c>
    </row>
    <row r="32" spans="2:25" ht="15.75">
      <c r="B32" s="76" t="s">
        <v>11</v>
      </c>
      <c r="C32" s="76"/>
      <c r="D32" s="44">
        <v>114.18079738562095</v>
      </c>
      <c r="E32" s="44">
        <v>103.21629668049808</v>
      </c>
      <c r="F32" s="44">
        <v>86.950355029585836</v>
      </c>
      <c r="G32" s="44">
        <v>56.196600809716635</v>
      </c>
      <c r="H32" s="44">
        <v>40.914131621187813</v>
      </c>
      <c r="I32" s="44">
        <v>69.982843106180965</v>
      </c>
      <c r="J32" s="44">
        <f>SUMPRODUCT(D32:I32,$D$50:$I$50)</f>
        <v>77.390074423068398</v>
      </c>
      <c r="L32" s="43"/>
      <c r="M32" s="43"/>
      <c r="N32" s="43"/>
      <c r="O32" s="43"/>
      <c r="P32" s="43"/>
      <c r="Q32" s="45"/>
      <c r="R32" s="43"/>
      <c r="T32" s="43"/>
      <c r="U32" s="43"/>
      <c r="V32" s="43"/>
      <c r="W32" s="43"/>
      <c r="X32" s="43"/>
      <c r="Y32" s="45"/>
    </row>
    <row r="33" spans="2:32" ht="15.75">
      <c r="B33" s="76" t="s">
        <v>9</v>
      </c>
      <c r="C33" s="76"/>
      <c r="D33" s="44">
        <v>0.40963135228252034</v>
      </c>
      <c r="E33" s="44">
        <v>0.23229476584022382</v>
      </c>
      <c r="F33" s="44">
        <v>0.13594974226804415</v>
      </c>
      <c r="G33" s="44">
        <v>0.10522683397683376</v>
      </c>
      <c r="H33" s="44">
        <v>9.5390977443608888E-2</v>
      </c>
      <c r="I33" s="44">
        <v>6.5630493164062262E-2</v>
      </c>
      <c r="J33" s="44">
        <f t="shared" ref="J33:J39" si="3">SUMPRODUCT(D33:I33,$D$50:$I$50)</f>
        <v>0.14760870121338529</v>
      </c>
      <c r="L33" s="43"/>
      <c r="M33" s="43"/>
      <c r="N33" s="43"/>
      <c r="O33" s="43"/>
      <c r="P33" s="43"/>
      <c r="Q33" s="43"/>
      <c r="R33" s="43"/>
      <c r="T33" s="43"/>
      <c r="U33" s="43"/>
      <c r="V33" s="43"/>
      <c r="W33" s="43"/>
      <c r="X33" s="43"/>
      <c r="Y33" s="43"/>
    </row>
    <row r="34" spans="2:32" ht="15.75">
      <c r="B34" s="76" t="s">
        <v>12</v>
      </c>
      <c r="C34" s="76"/>
      <c r="D34" s="44">
        <v>10.895440522875811</v>
      </c>
      <c r="E34" s="44">
        <v>12.722383817427382</v>
      </c>
      <c r="F34" s="44">
        <v>12.527547928994091</v>
      </c>
      <c r="G34" s="44">
        <v>15.440322267206488</v>
      </c>
      <c r="H34" s="44">
        <v>17.42011235955054</v>
      </c>
      <c r="I34" s="44">
        <v>13.996614853039173</v>
      </c>
      <c r="J34" s="44">
        <f t="shared" si="3"/>
        <v>13.790189105411301</v>
      </c>
      <c r="L34" s="43"/>
      <c r="M34" s="43"/>
      <c r="N34" s="43"/>
      <c r="O34" s="43"/>
      <c r="P34" s="43"/>
      <c r="Q34" s="43"/>
      <c r="R34" s="43"/>
      <c r="T34" s="43"/>
      <c r="U34" s="43"/>
      <c r="V34" s="43"/>
      <c r="W34" s="43"/>
      <c r="X34" s="43"/>
      <c r="Y34" s="43"/>
    </row>
    <row r="35" spans="2:32" ht="15.75">
      <c r="B35" s="76" t="s">
        <v>13</v>
      </c>
      <c r="C35" s="76"/>
      <c r="D35" s="44">
        <v>3.3301603882749018</v>
      </c>
      <c r="E35" s="44">
        <v>3.5466947818112038</v>
      </c>
      <c r="F35" s="44">
        <v>4.3177260425937281</v>
      </c>
      <c r="G35" s="44">
        <v>3.5427854251012176</v>
      </c>
      <c r="H35" s="44">
        <v>3.1867736757624425</v>
      </c>
      <c r="I35" s="44">
        <v>3.3235775325227963</v>
      </c>
      <c r="J35" s="44">
        <f t="shared" si="3"/>
        <v>3.5080442161641363</v>
      </c>
      <c r="L35" s="43"/>
      <c r="M35" s="43"/>
      <c r="N35" s="43"/>
      <c r="O35" s="43"/>
      <c r="P35" s="43"/>
      <c r="Q35" s="43"/>
      <c r="R35" s="43"/>
      <c r="T35" s="43"/>
      <c r="U35" s="43"/>
      <c r="V35" s="43"/>
      <c r="W35" s="43"/>
      <c r="X35" s="43"/>
      <c r="Y35" s="43"/>
    </row>
    <row r="36" spans="2:32" s="1" customFormat="1" ht="15.75">
      <c r="B36" s="76" t="s">
        <v>66</v>
      </c>
      <c r="C36" s="76"/>
      <c r="D36" s="44">
        <v>1.16118954248366</v>
      </c>
      <c r="E36" s="44">
        <v>0.84260373443983405</v>
      </c>
      <c r="F36" s="44">
        <v>0.62019548872180397</v>
      </c>
      <c r="G36" s="44">
        <v>0.79297658862876175</v>
      </c>
      <c r="H36" s="44">
        <v>0.85439232409381716</v>
      </c>
      <c r="I36" s="44">
        <v>0.43775005775005843</v>
      </c>
      <c r="J36" s="44">
        <f t="shared" si="3"/>
        <v>0.69721064924412479</v>
      </c>
      <c r="K36"/>
      <c r="L36" s="43"/>
      <c r="M36" s="43"/>
      <c r="N36" s="43"/>
      <c r="O36" s="43"/>
      <c r="P36" s="43"/>
      <c r="Q36" s="43"/>
      <c r="R36" s="43"/>
      <c r="S36"/>
      <c r="T36" s="43"/>
      <c r="U36" s="43"/>
      <c r="V36" s="43"/>
      <c r="W36" s="43"/>
      <c r="X36" s="43"/>
      <c r="Y36" s="43"/>
      <c r="Z36"/>
      <c r="AA36"/>
      <c r="AB36"/>
      <c r="AC36"/>
      <c r="AD36"/>
      <c r="AE36"/>
      <c r="AF36"/>
    </row>
    <row r="37" spans="2:32" ht="15.75">
      <c r="B37" s="76" t="s">
        <v>10</v>
      </c>
      <c r="C37" s="76"/>
      <c r="D37" s="44">
        <v>0.20948999999999884</v>
      </c>
      <c r="E37" s="44">
        <v>0.20948999999999668</v>
      </c>
      <c r="F37" s="44">
        <v>0.20948999999999784</v>
      </c>
      <c r="G37" s="44">
        <v>0.20948999999999615</v>
      </c>
      <c r="H37" s="44">
        <v>0.20949000000000145</v>
      </c>
      <c r="I37" s="44">
        <v>0.20948999999998388</v>
      </c>
      <c r="J37" s="44">
        <f t="shared" si="3"/>
        <v>0.20948999999999274</v>
      </c>
      <c r="L37" s="43"/>
      <c r="M37" s="43"/>
      <c r="N37" s="43"/>
      <c r="O37" s="43"/>
      <c r="P37" s="43"/>
      <c r="Q37" s="43"/>
      <c r="R37" s="43"/>
      <c r="T37" s="43"/>
      <c r="U37" s="43"/>
      <c r="V37" s="43"/>
      <c r="W37" s="43"/>
      <c r="X37" s="43"/>
      <c r="Y37" s="43"/>
    </row>
    <row r="38" spans="2:32" ht="20.65" customHeight="1">
      <c r="B38" s="76" t="s">
        <v>14</v>
      </c>
      <c r="C38" s="76"/>
      <c r="D38" s="39">
        <v>7.5866117111111075E-2</v>
      </c>
      <c r="E38" s="39">
        <v>7.6202483827800913E-2</v>
      </c>
      <c r="F38" s="39">
        <v>6.8749997420118295E-2</v>
      </c>
      <c r="G38" s="39">
        <v>6.6042704672065355E-2</v>
      </c>
      <c r="H38" s="39">
        <v>7.4291180866773762E-2</v>
      </c>
      <c r="I38" s="39">
        <v>7.827130665015819E-2</v>
      </c>
      <c r="J38" s="39">
        <f t="shared" si="3"/>
        <v>7.4102176811150056E-2</v>
      </c>
      <c r="L38" s="46"/>
      <c r="M38" s="46"/>
      <c r="N38" s="46"/>
      <c r="O38" s="46"/>
      <c r="P38" s="46"/>
      <c r="Q38" s="46"/>
      <c r="R38" s="46"/>
      <c r="T38" s="43"/>
      <c r="U38" s="43"/>
      <c r="V38" s="43"/>
      <c r="W38" s="43"/>
      <c r="X38" s="43"/>
      <c r="Y38" s="43"/>
    </row>
    <row r="39" spans="2:32" ht="15.75">
      <c r="B39" s="76" t="s">
        <v>15</v>
      </c>
      <c r="C39" s="76"/>
      <c r="D39" s="39">
        <v>1.4999999999999999E-2</v>
      </c>
      <c r="E39" s="39">
        <v>1.4999999999999999E-2</v>
      </c>
      <c r="F39" s="39">
        <v>1.4999999999999999E-2</v>
      </c>
      <c r="G39" s="39">
        <v>1.4999999999999999E-2</v>
      </c>
      <c r="H39" s="39">
        <v>1.4999999999999999E-2</v>
      </c>
      <c r="I39" s="39">
        <v>1.4999999999999999E-2</v>
      </c>
      <c r="J39" s="39">
        <f t="shared" si="3"/>
        <v>1.4999999999999999E-2</v>
      </c>
      <c r="L39" s="46"/>
      <c r="M39" s="46"/>
      <c r="N39" s="46"/>
      <c r="O39" s="46"/>
      <c r="P39" s="46"/>
      <c r="Q39" s="46"/>
      <c r="R39" s="46"/>
      <c r="T39" s="43"/>
      <c r="U39" s="43"/>
      <c r="V39" s="43"/>
      <c r="W39" s="43"/>
      <c r="X39" s="43"/>
      <c r="Y39" s="43"/>
    </row>
    <row r="41" spans="2:32" ht="15.75">
      <c r="B41" s="76" t="s">
        <v>40</v>
      </c>
      <c r="C41" s="76"/>
      <c r="D41" s="33">
        <v>75</v>
      </c>
    </row>
    <row r="44" spans="2:32">
      <c r="C44" s="50" t="s">
        <v>39</v>
      </c>
      <c r="D44" s="51"/>
      <c r="E44" s="51"/>
      <c r="F44" s="51"/>
      <c r="G44" s="51"/>
      <c r="H44" s="51"/>
      <c r="I44" s="51"/>
      <c r="J44" s="52"/>
    </row>
    <row r="45" spans="2:32">
      <c r="C45" s="25" t="s">
        <v>50</v>
      </c>
      <c r="D45" s="25" t="s">
        <v>0</v>
      </c>
      <c r="E45" s="25" t="s">
        <v>1</v>
      </c>
      <c r="F45" s="25" t="s">
        <v>2</v>
      </c>
      <c r="G45" s="25" t="s">
        <v>3</v>
      </c>
      <c r="H45" s="25" t="s">
        <v>4</v>
      </c>
      <c r="I45" s="25" t="s">
        <v>5</v>
      </c>
      <c r="J45" s="25" t="s">
        <v>6</v>
      </c>
    </row>
    <row r="46" spans="2:32">
      <c r="C46" s="25" t="s">
        <v>51</v>
      </c>
      <c r="D46" s="28">
        <v>677732</v>
      </c>
      <c r="E46" s="28">
        <v>867421</v>
      </c>
      <c r="F46" s="28">
        <v>740970</v>
      </c>
      <c r="G46" s="28">
        <v>998570</v>
      </c>
      <c r="H46" s="28">
        <v>477955</v>
      </c>
      <c r="I46" s="28">
        <v>2136198</v>
      </c>
      <c r="J46" s="28">
        <f>SUM(D46:I46)</f>
        <v>5898846</v>
      </c>
      <c r="M46" s="3"/>
    </row>
    <row r="47" spans="2:32">
      <c r="M47" s="3"/>
    </row>
    <row r="48" spans="2:32" ht="14.45" customHeight="1">
      <c r="C48" s="58" t="s">
        <v>48</v>
      </c>
      <c r="D48" s="59"/>
      <c r="E48" s="59"/>
      <c r="F48" s="59"/>
      <c r="G48" s="59"/>
      <c r="H48" s="59"/>
      <c r="I48" s="59"/>
      <c r="J48" s="60"/>
      <c r="M48" s="3"/>
    </row>
    <row r="49" spans="3:21">
      <c r="C49" s="25" t="s">
        <v>50</v>
      </c>
      <c r="D49" s="25" t="s">
        <v>0</v>
      </c>
      <c r="E49" s="25" t="s">
        <v>1</v>
      </c>
      <c r="F49" s="25" t="s">
        <v>2</v>
      </c>
      <c r="G49" s="25" t="s">
        <v>3</v>
      </c>
      <c r="H49" s="25" t="s">
        <v>4</v>
      </c>
      <c r="I49" s="25" t="s">
        <v>5</v>
      </c>
      <c r="J49" s="25" t="s">
        <v>6</v>
      </c>
      <c r="M49" s="3"/>
    </row>
    <row r="50" spans="3:21">
      <c r="C50" s="25" t="s">
        <v>51</v>
      </c>
      <c r="D50" s="47">
        <v>0.11489230266394478</v>
      </c>
      <c r="E50" s="47">
        <v>0.14704927031490567</v>
      </c>
      <c r="F50" s="47">
        <v>0.12561270458662593</v>
      </c>
      <c r="G50" s="47">
        <v>0.16928226300534036</v>
      </c>
      <c r="H50" s="47">
        <v>8.1025170007828648E-2</v>
      </c>
      <c r="I50" s="47">
        <v>0.36213828942135462</v>
      </c>
      <c r="J50" s="26">
        <f>SUM(D50:I50)</f>
        <v>1</v>
      </c>
      <c r="M50" s="3"/>
    </row>
    <row r="51" spans="3:21">
      <c r="C51" s="27"/>
      <c r="D51" s="27"/>
      <c r="E51" s="27"/>
      <c r="F51" s="27"/>
      <c r="G51" s="27"/>
      <c r="H51" s="27"/>
      <c r="I51" s="27"/>
      <c r="J51" s="27"/>
      <c r="M51" s="3"/>
    </row>
    <row r="52" spans="3:21">
      <c r="M52" s="3"/>
    </row>
    <row r="53" spans="3:21">
      <c r="M53" s="3"/>
    </row>
    <row r="54" spans="3:21">
      <c r="M54" s="3"/>
    </row>
    <row r="55" spans="3:21" ht="37.15" customHeight="1">
      <c r="K55" s="1"/>
      <c r="L55" s="1"/>
      <c r="M55" s="3"/>
    </row>
    <row r="59" spans="3:21">
      <c r="K59" s="21"/>
      <c r="L59" s="21"/>
      <c r="M59" s="21"/>
      <c r="N59" s="21"/>
      <c r="O59" s="21"/>
    </row>
    <row r="60" spans="3:21"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3:21" ht="18.399999999999999" customHeight="1"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4" spans="3:21"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2:21" ht="33.6" customHeight="1">
      <c r="R65" s="5"/>
      <c r="S65" s="5"/>
      <c r="T65" s="5"/>
      <c r="U65" s="5"/>
    </row>
    <row r="66" spans="2:21" ht="25.15" customHeight="1">
      <c r="R66" s="5"/>
      <c r="S66" s="5"/>
      <c r="T66" s="5"/>
      <c r="U66" s="5"/>
    </row>
    <row r="67" spans="2:21" ht="27" customHeight="1">
      <c r="R67" s="5"/>
      <c r="S67" s="5"/>
      <c r="T67" s="5"/>
      <c r="U67" s="5"/>
    </row>
    <row r="69" spans="2:21" ht="14.65" hidden="1" customHeight="1"/>
    <row r="70" spans="2:21" ht="14.65" hidden="1" customHeight="1"/>
    <row r="71" spans="2:21" ht="23.65" hidden="1" customHeight="1"/>
    <row r="72" spans="2:21" ht="15.4" hidden="1" customHeight="1"/>
    <row r="73" spans="2:21" ht="15.4" hidden="1" customHeight="1"/>
    <row r="74" spans="2:21" ht="15.4" hidden="1" customHeight="1">
      <c r="B74" s="8" t="s">
        <v>23</v>
      </c>
    </row>
    <row r="75" spans="2:21" ht="15.4" hidden="1" customHeight="1">
      <c r="B75" s="8" t="s">
        <v>24</v>
      </c>
    </row>
    <row r="76" spans="2:21" ht="15.4" hidden="1" customHeight="1">
      <c r="B76" s="8"/>
    </row>
    <row r="77" spans="2:21" ht="15.4" hidden="1" customHeight="1">
      <c r="B77" s="8" t="s">
        <v>25</v>
      </c>
    </row>
    <row r="78" spans="2:21" ht="15.4" hidden="1" customHeight="1">
      <c r="B78" s="8" t="s">
        <v>26</v>
      </c>
    </row>
    <row r="79" spans="2:21" ht="15.4" hidden="1" customHeight="1">
      <c r="B79" s="6" t="s">
        <v>27</v>
      </c>
    </row>
    <row r="80" spans="2:21" ht="15.4" hidden="1" customHeight="1">
      <c r="B80" s="6" t="s">
        <v>28</v>
      </c>
    </row>
    <row r="81" spans="2:2" ht="15.4" hidden="1" customHeight="1">
      <c r="B81" s="8" t="s">
        <v>29</v>
      </c>
    </row>
    <row r="82" spans="2:2" ht="15.4" hidden="1" customHeight="1">
      <c r="B82" s="6" t="s">
        <v>27</v>
      </c>
    </row>
    <row r="83" spans="2:2" ht="15.4" hidden="1" customHeight="1">
      <c r="B83" s="6" t="s">
        <v>28</v>
      </c>
    </row>
    <row r="84" spans="2:2" ht="15.4" hidden="1" customHeight="1">
      <c r="B84" s="6"/>
    </row>
    <row r="85" spans="2:2" ht="16.5" hidden="1" customHeight="1">
      <c r="B85" s="6"/>
    </row>
    <row r="86" spans="2:2" ht="15.4" hidden="1" customHeight="1">
      <c r="B86" s="8" t="s">
        <v>30</v>
      </c>
    </row>
    <row r="87" spans="2:2" ht="15.4" hidden="1" customHeight="1">
      <c r="B87" s="6" t="s">
        <v>27</v>
      </c>
    </row>
    <row r="88" spans="2:2" ht="14.65" hidden="1" customHeight="1">
      <c r="B88" s="6" t="s">
        <v>31</v>
      </c>
    </row>
    <row r="89" spans="2:2" ht="14.65" hidden="1" customHeight="1"/>
  </sheetData>
  <mergeCells count="33">
    <mergeCell ref="B36:C36"/>
    <mergeCell ref="J8:O8"/>
    <mergeCell ref="C48:J48"/>
    <mergeCell ref="J17:O17"/>
    <mergeCell ref="B37:C37"/>
    <mergeCell ref="B41:C41"/>
    <mergeCell ref="B38:C38"/>
    <mergeCell ref="B39:C39"/>
    <mergeCell ref="J23:O23"/>
    <mergeCell ref="D17:I17"/>
    <mergeCell ref="B32:C32"/>
    <mergeCell ref="B33:C33"/>
    <mergeCell ref="B34:C34"/>
    <mergeCell ref="B35:C35"/>
    <mergeCell ref="B18:B22"/>
    <mergeCell ref="C44:J44"/>
    <mergeCell ref="J24:O24"/>
    <mergeCell ref="D30:J30"/>
    <mergeCell ref="B1:Q1"/>
    <mergeCell ref="C26:D26"/>
    <mergeCell ref="B13:B16"/>
    <mergeCell ref="J9:O9"/>
    <mergeCell ref="D9:I9"/>
    <mergeCell ref="D10:I10"/>
    <mergeCell ref="D11:I11"/>
    <mergeCell ref="D14:I14"/>
    <mergeCell ref="D19:I19"/>
    <mergeCell ref="D21:I21"/>
    <mergeCell ref="D23:I23"/>
    <mergeCell ref="D24:I24"/>
    <mergeCell ref="J11:O11"/>
    <mergeCell ref="D8:I8"/>
    <mergeCell ref="J10:O10"/>
  </mergeCell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4BF4EB04354093788B60420C6F31" ma:contentTypeVersion="17" ma:contentTypeDescription="Crea un document nou" ma:contentTypeScope="" ma:versionID="81bc85d2cc26dd16edf468d8ce0d4cb9">
  <xsd:schema xmlns:xsd="http://www.w3.org/2001/XMLSchema" xmlns:xs="http://www.w3.org/2001/XMLSchema" xmlns:p="http://schemas.microsoft.com/office/2006/metadata/properties" xmlns:ns2="01ac2078-393c-4168-b38b-f12370f4e628" xmlns:ns3="896e6662-599c-4704-a42b-09439875f5c1" targetNamespace="http://schemas.microsoft.com/office/2006/metadata/properties" ma:root="true" ma:fieldsID="6632bc072415ad620217badb0c82f8be" ns2:_="" ns3:_="">
    <xsd:import namespace="01ac2078-393c-4168-b38b-f12370f4e628"/>
    <xsd:import namespace="896e6662-599c-4704-a42b-09439875f5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c2078-393c-4168-b38b-f12370f4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92057aaa-19d2-434a-8c82-db9a11318c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e6662-599c-4704-a42b-09439875f5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c30ada-8b1d-4722-9f8e-fd97059ef135}" ma:internalName="TaxCatchAll" ma:showField="CatchAllData" ma:web="896e6662-599c-4704-a42b-09439875f5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c2078-393c-4168-b38b-f12370f4e628">
      <Terms xmlns="http://schemas.microsoft.com/office/infopath/2007/PartnerControls"/>
    </lcf76f155ced4ddcb4097134ff3c332f>
    <TaxCatchAll xmlns="896e6662-599c-4704-a42b-09439875f5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DDF0D-B7F9-4952-86FA-602D5B72E91E}"/>
</file>

<file path=customXml/itemProps2.xml><?xml version="1.0" encoding="utf-8"?>
<ds:datastoreItem xmlns:ds="http://schemas.openxmlformats.org/officeDocument/2006/customXml" ds:itemID="{92F57612-14B8-4191-A914-69224412C33B}">
  <ds:schemaRefs>
    <ds:schemaRef ds:uri="http://schemas.microsoft.com/office/2006/metadata/properties"/>
    <ds:schemaRef ds:uri="http://schemas.microsoft.com/office/infopath/2007/PartnerControls"/>
    <ds:schemaRef ds:uri="7ff38951-bcd7-40d2-83d5-1464338e9458"/>
    <ds:schemaRef ds:uri="a907b0bb-1731-4ea5-8528-da670813a968"/>
    <ds:schemaRef ds:uri="01ac2078-393c-4168-b38b-f12370f4e628"/>
    <ds:schemaRef ds:uri="896e6662-599c-4704-a42b-09439875f5c1"/>
    <ds:schemaRef ds:uri="8f8dba5f-b9ca-4f46-829a-26acdd83392d"/>
    <ds:schemaRef ds:uri="0feed174-7a4b-4e27-9ef4-1650500fca3b"/>
  </ds:schemaRefs>
</ds:datastoreItem>
</file>

<file path=customXml/itemProps3.xml><?xml version="1.0" encoding="utf-8"?>
<ds:datastoreItem xmlns:ds="http://schemas.openxmlformats.org/officeDocument/2006/customXml" ds:itemID="{9EE431FE-4139-4B48-BF4D-1EEE122E5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Exemple</vt:lpstr>
      <vt:lpstr>Simulador 6.1TD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Carrasquer</dc:creator>
  <cp:lastModifiedBy>Loli Hidalgo</cp:lastModifiedBy>
  <cp:lastPrinted>2019-05-04T21:59:02Z</cp:lastPrinted>
  <dcterms:created xsi:type="dcterms:W3CDTF">2015-04-27T12:53:59Z</dcterms:created>
  <dcterms:modified xsi:type="dcterms:W3CDTF">2025-05-22T16:05:17Z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0x010100B1DD4BF4EB04354093788B60420C6F31</vt:lpwstr>
  </property>
  <property fmtid="{D5CDD505-2E9C-101B-9397-08002B2CF9AE}" pid="3" name="MediaServiceImageTags">
    <vt:lpwstr/>
  </property>
</Properties>
</file>